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bena.pk\Disk Google\Práce\Dačice\Rybník Peráček\ZPŘ\"/>
    </mc:Choice>
  </mc:AlternateContent>
  <bookViews>
    <workbookView xWindow="0" yWindow="0" windowWidth="19200" windowHeight="7640" firstSheet="4" activeTab="6"/>
  </bookViews>
  <sheets>
    <sheet name="Rekapitulace stavby" sheetId="1" r:id="rId1"/>
    <sheet name="SO 01 - Odbahnění rybníka" sheetId="2" r:id="rId2"/>
    <sheet name="01 - oprava hráze" sheetId="3" r:id="rId3"/>
    <sheet name="02 - loviště a kádiště" sheetId="4" r:id="rId4"/>
    <sheet name="03 - sdružený objekt" sheetId="5" r:id="rId5"/>
    <sheet name="04 - požerák" sheetId="6" r:id="rId6"/>
    <sheet name="VON - Vedlejší a ostatní ..." sheetId="7" r:id="rId7"/>
    <sheet name="Pokyny pro vyplnění" sheetId="8" r:id="rId8"/>
  </sheets>
  <definedNames>
    <definedName name="_xlnm._FilterDatabase" localSheetId="2" hidden="1">'01 - oprava hráze'!$C$88:$K$148</definedName>
    <definedName name="_xlnm._FilterDatabase" localSheetId="3" hidden="1">'02 - loviště a kádiště'!$C$89:$K$120</definedName>
    <definedName name="_xlnm._FilterDatabase" localSheetId="4" hidden="1">'03 - sdružený objekt'!$C$95:$K$360</definedName>
    <definedName name="_xlnm._FilterDatabase" localSheetId="5" hidden="1">'04 - požerák'!$C$90:$K$130</definedName>
    <definedName name="_xlnm._FilterDatabase" localSheetId="1" hidden="1">'SO 01 - Odbahnění rybníka'!$C$84:$K$181</definedName>
    <definedName name="_xlnm._FilterDatabase" localSheetId="6" hidden="1">'VON - Vedlejší a ostatní ...'!$C$82:$K$102</definedName>
    <definedName name="_xlnm.Print_Titles" localSheetId="2">'01 - oprava hráze'!$88:$88</definedName>
    <definedName name="_xlnm.Print_Titles" localSheetId="3">'02 - loviště a kádiště'!$89:$89</definedName>
    <definedName name="_xlnm.Print_Titles" localSheetId="4">'03 - sdružený objekt'!$95:$95</definedName>
    <definedName name="_xlnm.Print_Titles" localSheetId="5">'04 - požerák'!$90:$90</definedName>
    <definedName name="_xlnm.Print_Titles" localSheetId="0">'Rekapitulace stavby'!$52:$52</definedName>
    <definedName name="_xlnm.Print_Titles" localSheetId="1">'SO 01 - Odbahnění rybníka'!$84:$84</definedName>
    <definedName name="_xlnm.Print_Titles" localSheetId="6">'VON - Vedlejší a ostatní ...'!$82:$82</definedName>
    <definedName name="_xlnm.Print_Area" localSheetId="2">'01 - oprava hráze'!$C$4:$J$41,'01 - oprava hráze'!$C$47:$J$68,'01 - oprava hráze'!$C$74:$K$148</definedName>
    <definedName name="_xlnm.Print_Area" localSheetId="3">'02 - loviště a kádiště'!$C$4:$J$41,'02 - loviště a kádiště'!$C$47:$J$69,'02 - loviště a kádiště'!$C$75:$K$120</definedName>
    <definedName name="_xlnm.Print_Area" localSheetId="4">'03 - sdružený objekt'!$C$4:$J$41,'03 - sdružený objekt'!$C$47:$J$75,'03 - sdružený objekt'!$C$81:$K$360</definedName>
    <definedName name="_xlnm.Print_Area" localSheetId="5">'04 - požerák'!$C$4:$J$41,'04 - požerák'!$C$47:$J$70,'04 - požerák'!$C$76:$K$130</definedName>
    <definedName name="_xlnm.Print_Area" localSheetId="7">'Pokyny pro vyplnění'!$B$2:$K$71,'Pokyny pro vyplnění'!$B$74:$K$118,'Pokyny pro vyplnění'!$B$121:$K$161,'Pokyny pro vyplnění'!$B$164:$K$218</definedName>
    <definedName name="_xlnm.Print_Area" localSheetId="0">'Rekapitulace stavby'!$D$4:$AO$36,'Rekapitulace stavby'!$C$42:$AQ$62</definedName>
    <definedName name="_xlnm.Print_Area" localSheetId="1">'SO 01 - Odbahnění rybníka'!$C$4:$J$39,'SO 01 - Odbahnění rybníka'!$C$45:$J$66,'SO 01 - Odbahnění rybníka'!$C$72:$K$181</definedName>
    <definedName name="_xlnm.Print_Area" localSheetId="6">'VON - Vedlejší a ostatní ...'!$C$4:$J$39,'VON - Vedlejší a ostatní ...'!$C$45:$J$64,'VON - Vedlejší a ostatní ...'!$C$70:$K$102</definedName>
  </definedNames>
  <calcPr calcId="162913"/>
</workbook>
</file>

<file path=xl/calcChain.xml><?xml version="1.0" encoding="utf-8"?>
<calcChain xmlns="http://schemas.openxmlformats.org/spreadsheetml/2006/main">
  <c r="J99" i="7" l="1"/>
  <c r="J95" i="7"/>
  <c r="J97" i="7"/>
  <c r="J90" i="7"/>
  <c r="J94" i="7" l="1"/>
  <c r="J37" i="7"/>
  <c r="J36" i="7"/>
  <c r="AY61" i="1"/>
  <c r="J35" i="7"/>
  <c r="AX61" i="1"/>
  <c r="BI102" i="7"/>
  <c r="BH102" i="7"/>
  <c r="BG102" i="7"/>
  <c r="BF102" i="7"/>
  <c r="T102" i="7"/>
  <c r="T101" i="7" s="1"/>
  <c r="R102" i="7"/>
  <c r="R101" i="7" s="1"/>
  <c r="P102" i="7"/>
  <c r="P101" i="7" s="1"/>
  <c r="BI93" i="7"/>
  <c r="BH93" i="7"/>
  <c r="BG93" i="7"/>
  <c r="BF93" i="7"/>
  <c r="T93" i="7"/>
  <c r="R93" i="7"/>
  <c r="P93" i="7"/>
  <c r="BI91" i="7"/>
  <c r="BH91" i="7"/>
  <c r="BG91" i="7"/>
  <c r="BF91" i="7"/>
  <c r="T91" i="7"/>
  <c r="R91" i="7"/>
  <c r="P91" i="7"/>
  <c r="BI88" i="7"/>
  <c r="BH88" i="7"/>
  <c r="BG88" i="7"/>
  <c r="BF88" i="7"/>
  <c r="T88" i="7"/>
  <c r="R88" i="7"/>
  <c r="P88" i="7"/>
  <c r="BI87" i="7"/>
  <c r="BH87" i="7"/>
  <c r="BG87" i="7"/>
  <c r="BF87" i="7"/>
  <c r="T87" i="7"/>
  <c r="R87" i="7"/>
  <c r="P87" i="7"/>
  <c r="BI86" i="7"/>
  <c r="BH86" i="7"/>
  <c r="BG86" i="7"/>
  <c r="BF86" i="7"/>
  <c r="T86" i="7"/>
  <c r="R86" i="7"/>
  <c r="P86" i="7"/>
  <c r="J79" i="7"/>
  <c r="F77" i="7"/>
  <c r="E75" i="7"/>
  <c r="J54" i="7"/>
  <c r="F52" i="7"/>
  <c r="E50" i="7"/>
  <c r="J24" i="7"/>
  <c r="E24" i="7"/>
  <c r="J80" i="7" s="1"/>
  <c r="J23" i="7"/>
  <c r="J18" i="7"/>
  <c r="E18" i="7"/>
  <c r="F80" i="7" s="1"/>
  <c r="J17" i="7"/>
  <c r="J15" i="7"/>
  <c r="E15" i="7"/>
  <c r="F54" i="7" s="1"/>
  <c r="J14" i="7"/>
  <c r="J12" i="7"/>
  <c r="J77" i="7" s="1"/>
  <c r="E7" i="7"/>
  <c r="E73" i="7" s="1"/>
  <c r="J39" i="6"/>
  <c r="J38" i="6"/>
  <c r="AY60" i="1" s="1"/>
  <c r="J37" i="6"/>
  <c r="AX60" i="1" s="1"/>
  <c r="BI129" i="6"/>
  <c r="BH129" i="6"/>
  <c r="BG129" i="6"/>
  <c r="BF129" i="6"/>
  <c r="T129" i="6"/>
  <c r="R129" i="6"/>
  <c r="P129" i="6"/>
  <c r="BI127" i="6"/>
  <c r="BH127" i="6"/>
  <c r="BG127" i="6"/>
  <c r="BF127" i="6"/>
  <c r="T127" i="6"/>
  <c r="R127" i="6"/>
  <c r="P127" i="6"/>
  <c r="BI125" i="6"/>
  <c r="BH125" i="6"/>
  <c r="BG125" i="6"/>
  <c r="BF125" i="6"/>
  <c r="T125" i="6"/>
  <c r="R125" i="6"/>
  <c r="P125" i="6"/>
  <c r="BI122" i="6"/>
  <c r="BH122" i="6"/>
  <c r="BG122" i="6"/>
  <c r="BF122" i="6"/>
  <c r="T122" i="6"/>
  <c r="T121" i="6" s="1"/>
  <c r="R122" i="6"/>
  <c r="R121" i="6" s="1"/>
  <c r="P122" i="6"/>
  <c r="P121" i="6" s="1"/>
  <c r="BI119" i="6"/>
  <c r="BH119" i="6"/>
  <c r="BG119" i="6"/>
  <c r="BF119" i="6"/>
  <c r="T119" i="6"/>
  <c r="R119" i="6"/>
  <c r="P119" i="6"/>
  <c r="BI116" i="6"/>
  <c r="BH116" i="6"/>
  <c r="BG116" i="6"/>
  <c r="BF116" i="6"/>
  <c r="T116" i="6"/>
  <c r="R116" i="6"/>
  <c r="P116" i="6"/>
  <c r="BI113" i="6"/>
  <c r="BH113" i="6"/>
  <c r="BG113" i="6"/>
  <c r="BF113" i="6"/>
  <c r="T113" i="6"/>
  <c r="R113" i="6"/>
  <c r="P113" i="6"/>
  <c r="BI110" i="6"/>
  <c r="BH110" i="6"/>
  <c r="BG110" i="6"/>
  <c r="BF110" i="6"/>
  <c r="T110" i="6"/>
  <c r="R110" i="6"/>
  <c r="P110" i="6"/>
  <c r="BI107" i="6"/>
  <c r="BH107" i="6"/>
  <c r="BG107" i="6"/>
  <c r="BF107" i="6"/>
  <c r="T107" i="6"/>
  <c r="R107" i="6"/>
  <c r="P107" i="6"/>
  <c r="BI104" i="6"/>
  <c r="BH104" i="6"/>
  <c r="BG104" i="6"/>
  <c r="BF104" i="6"/>
  <c r="T104" i="6"/>
  <c r="R104" i="6"/>
  <c r="P104" i="6"/>
  <c r="BI102" i="6"/>
  <c r="BH102" i="6"/>
  <c r="BG102" i="6"/>
  <c r="BF102" i="6"/>
  <c r="T102" i="6"/>
  <c r="R102" i="6"/>
  <c r="P102" i="6"/>
  <c r="BI99" i="6"/>
  <c r="BH99" i="6"/>
  <c r="BG99" i="6"/>
  <c r="BF99" i="6"/>
  <c r="T99" i="6"/>
  <c r="R99" i="6"/>
  <c r="P99" i="6"/>
  <c r="BI97" i="6"/>
  <c r="BH97" i="6"/>
  <c r="BG97" i="6"/>
  <c r="BF97" i="6"/>
  <c r="T97" i="6"/>
  <c r="R97" i="6"/>
  <c r="P97" i="6"/>
  <c r="BI94" i="6"/>
  <c r="BH94" i="6"/>
  <c r="BG94" i="6"/>
  <c r="BF94" i="6"/>
  <c r="T94" i="6"/>
  <c r="R94" i="6"/>
  <c r="P94" i="6"/>
  <c r="J87" i="6"/>
  <c r="F85" i="6"/>
  <c r="E83" i="6"/>
  <c r="J58" i="6"/>
  <c r="F56" i="6"/>
  <c r="E54" i="6"/>
  <c r="J26" i="6"/>
  <c r="E26" i="6"/>
  <c r="J88" i="6" s="1"/>
  <c r="J25" i="6"/>
  <c r="J20" i="6"/>
  <c r="E20" i="6"/>
  <c r="F59" i="6" s="1"/>
  <c r="J19" i="6"/>
  <c r="J17" i="6"/>
  <c r="E17" i="6"/>
  <c r="F87" i="6" s="1"/>
  <c r="J16" i="6"/>
  <c r="J14" i="6"/>
  <c r="J85" i="6" s="1"/>
  <c r="E7" i="6"/>
  <c r="E50" i="6" s="1"/>
  <c r="J39" i="5"/>
  <c r="J38" i="5"/>
  <c r="AY59" i="1" s="1"/>
  <c r="J37" i="5"/>
  <c r="AX59" i="1"/>
  <c r="BI359" i="5"/>
  <c r="BH359" i="5"/>
  <c r="BG359" i="5"/>
  <c r="BF359" i="5"/>
  <c r="T359" i="5"/>
  <c r="R359" i="5"/>
  <c r="P359" i="5"/>
  <c r="BI357" i="5"/>
  <c r="BH357" i="5"/>
  <c r="BG357" i="5"/>
  <c r="BF357" i="5"/>
  <c r="T357" i="5"/>
  <c r="R357" i="5"/>
  <c r="P357" i="5"/>
  <c r="BI356" i="5"/>
  <c r="BH356" i="5"/>
  <c r="BG356" i="5"/>
  <c r="BF356" i="5"/>
  <c r="T356" i="5"/>
  <c r="R356" i="5"/>
  <c r="P356" i="5"/>
  <c r="BI354" i="5"/>
  <c r="BH354" i="5"/>
  <c r="BG354" i="5"/>
  <c r="BF354" i="5"/>
  <c r="T354" i="5"/>
  <c r="R354" i="5"/>
  <c r="P354" i="5"/>
  <c r="BI351" i="5"/>
  <c r="BH351" i="5"/>
  <c r="BG351" i="5"/>
  <c r="BF351" i="5"/>
  <c r="T351" i="5"/>
  <c r="R351" i="5"/>
  <c r="P351" i="5"/>
  <c r="BI349" i="5"/>
  <c r="BH349" i="5"/>
  <c r="BG349" i="5"/>
  <c r="BF349" i="5"/>
  <c r="T349" i="5"/>
  <c r="R349" i="5"/>
  <c r="P349" i="5"/>
  <c r="BI347" i="5"/>
  <c r="BH347" i="5"/>
  <c r="BG347" i="5"/>
  <c r="BF347" i="5"/>
  <c r="T347" i="5"/>
  <c r="R347" i="5"/>
  <c r="P347" i="5"/>
  <c r="BI345" i="5"/>
  <c r="BH345" i="5"/>
  <c r="BG345" i="5"/>
  <c r="BF345" i="5"/>
  <c r="T345" i="5"/>
  <c r="R345" i="5"/>
  <c r="P345" i="5"/>
  <c r="BI343" i="5"/>
  <c r="BH343" i="5"/>
  <c r="BG343" i="5"/>
  <c r="BF343" i="5"/>
  <c r="T343" i="5"/>
  <c r="R343" i="5"/>
  <c r="P343" i="5"/>
  <c r="BI341" i="5"/>
  <c r="BH341" i="5"/>
  <c r="BG341" i="5"/>
  <c r="BF341" i="5"/>
  <c r="T341" i="5"/>
  <c r="R341" i="5"/>
  <c r="P341" i="5"/>
  <c r="BI339" i="5"/>
  <c r="BH339" i="5"/>
  <c r="BG339" i="5"/>
  <c r="BF339" i="5"/>
  <c r="T339" i="5"/>
  <c r="R339" i="5"/>
  <c r="P339" i="5"/>
  <c r="BI336" i="5"/>
  <c r="BH336" i="5"/>
  <c r="BG336" i="5"/>
  <c r="BF336" i="5"/>
  <c r="T336" i="5"/>
  <c r="T335" i="5" s="1"/>
  <c r="R336" i="5"/>
  <c r="R335" i="5"/>
  <c r="P336" i="5"/>
  <c r="P335" i="5" s="1"/>
  <c r="BI334" i="5"/>
  <c r="BH334" i="5"/>
  <c r="BG334" i="5"/>
  <c r="BF334" i="5"/>
  <c r="T334" i="5"/>
  <c r="R334" i="5"/>
  <c r="P334" i="5"/>
  <c r="BI333" i="5"/>
  <c r="BH333" i="5"/>
  <c r="BG333" i="5"/>
  <c r="BF333" i="5"/>
  <c r="T333" i="5"/>
  <c r="R333" i="5"/>
  <c r="P333" i="5"/>
  <c r="BI332" i="5"/>
  <c r="BH332" i="5"/>
  <c r="BG332" i="5"/>
  <c r="BF332" i="5"/>
  <c r="T332" i="5"/>
  <c r="R332" i="5"/>
  <c r="P332" i="5"/>
  <c r="BI330" i="5"/>
  <c r="BH330" i="5"/>
  <c r="BG330" i="5"/>
  <c r="BF330" i="5"/>
  <c r="T330" i="5"/>
  <c r="R330" i="5"/>
  <c r="P330" i="5"/>
  <c r="BI327" i="5"/>
  <c r="BH327" i="5"/>
  <c r="BG327" i="5"/>
  <c r="BF327" i="5"/>
  <c r="T327" i="5"/>
  <c r="R327" i="5"/>
  <c r="P327" i="5"/>
  <c r="BI325" i="5"/>
  <c r="BH325" i="5"/>
  <c r="BG325" i="5"/>
  <c r="BF325" i="5"/>
  <c r="T325" i="5"/>
  <c r="R325" i="5"/>
  <c r="P325" i="5"/>
  <c r="BI323" i="5"/>
  <c r="BH323" i="5"/>
  <c r="BG323" i="5"/>
  <c r="BF323" i="5"/>
  <c r="T323" i="5"/>
  <c r="R323" i="5"/>
  <c r="P323" i="5"/>
  <c r="BI320" i="5"/>
  <c r="BH320" i="5"/>
  <c r="BG320" i="5"/>
  <c r="BF320" i="5"/>
  <c r="T320" i="5"/>
  <c r="R320" i="5"/>
  <c r="P320" i="5"/>
  <c r="BI317" i="5"/>
  <c r="BH317" i="5"/>
  <c r="BG317" i="5"/>
  <c r="BF317" i="5"/>
  <c r="T317" i="5"/>
  <c r="R317" i="5"/>
  <c r="P317" i="5"/>
  <c r="BI314" i="5"/>
  <c r="BH314" i="5"/>
  <c r="BG314" i="5"/>
  <c r="BF314" i="5"/>
  <c r="T314" i="5"/>
  <c r="R314" i="5"/>
  <c r="P314" i="5"/>
  <c r="BI311" i="5"/>
  <c r="BH311" i="5"/>
  <c r="BG311" i="5"/>
  <c r="BF311" i="5"/>
  <c r="T311" i="5"/>
  <c r="R311" i="5"/>
  <c r="P311" i="5"/>
  <c r="BI309" i="5"/>
  <c r="BH309" i="5"/>
  <c r="BG309" i="5"/>
  <c r="BF309" i="5"/>
  <c r="T309" i="5"/>
  <c r="R309" i="5"/>
  <c r="P309" i="5"/>
  <c r="BI307" i="5"/>
  <c r="BH307" i="5"/>
  <c r="BG307" i="5"/>
  <c r="BF307" i="5"/>
  <c r="T307" i="5"/>
  <c r="R307" i="5"/>
  <c r="P307" i="5"/>
  <c r="BI304" i="5"/>
  <c r="BH304" i="5"/>
  <c r="BG304" i="5"/>
  <c r="BF304" i="5"/>
  <c r="T304" i="5"/>
  <c r="R304" i="5"/>
  <c r="P304" i="5"/>
  <c r="BI302" i="5"/>
  <c r="BH302" i="5"/>
  <c r="BG302" i="5"/>
  <c r="BF302" i="5"/>
  <c r="T302" i="5"/>
  <c r="R302" i="5"/>
  <c r="P302" i="5"/>
  <c r="BI300" i="5"/>
  <c r="BH300" i="5"/>
  <c r="BG300" i="5"/>
  <c r="BF300" i="5"/>
  <c r="T300" i="5"/>
  <c r="R300" i="5"/>
  <c r="P300" i="5"/>
  <c r="BI299" i="5"/>
  <c r="BH299" i="5"/>
  <c r="BG299" i="5"/>
  <c r="BF299" i="5"/>
  <c r="T299" i="5"/>
  <c r="R299" i="5"/>
  <c r="P299" i="5"/>
  <c r="BI296" i="5"/>
  <c r="BH296" i="5"/>
  <c r="BG296" i="5"/>
  <c r="BF296" i="5"/>
  <c r="T296" i="5"/>
  <c r="R296" i="5"/>
  <c r="P296" i="5"/>
  <c r="BI293" i="5"/>
  <c r="BH293" i="5"/>
  <c r="BG293" i="5"/>
  <c r="BF293" i="5"/>
  <c r="T293" i="5"/>
  <c r="R293" i="5"/>
  <c r="P293" i="5"/>
  <c r="BI290" i="5"/>
  <c r="BH290" i="5"/>
  <c r="BG290" i="5"/>
  <c r="BF290" i="5"/>
  <c r="T290" i="5"/>
  <c r="R290" i="5"/>
  <c r="P290" i="5"/>
  <c r="BI287" i="5"/>
  <c r="BH287" i="5"/>
  <c r="BG287" i="5"/>
  <c r="BF287" i="5"/>
  <c r="T287" i="5"/>
  <c r="R287" i="5"/>
  <c r="P287" i="5"/>
  <c r="BI284" i="5"/>
  <c r="BH284" i="5"/>
  <c r="BG284" i="5"/>
  <c r="BF284" i="5"/>
  <c r="T284" i="5"/>
  <c r="R284" i="5"/>
  <c r="P284" i="5"/>
  <c r="BI283" i="5"/>
  <c r="BH283" i="5"/>
  <c r="BG283" i="5"/>
  <c r="BF283" i="5"/>
  <c r="T283" i="5"/>
  <c r="R283" i="5"/>
  <c r="P283" i="5"/>
  <c r="BI280" i="5"/>
  <c r="BH280" i="5"/>
  <c r="BG280" i="5"/>
  <c r="BF280" i="5"/>
  <c r="T280" i="5"/>
  <c r="R280" i="5"/>
  <c r="P280" i="5"/>
  <c r="BI278" i="5"/>
  <c r="BH278" i="5"/>
  <c r="BG278" i="5"/>
  <c r="BF278" i="5"/>
  <c r="T278" i="5"/>
  <c r="R278" i="5"/>
  <c r="P278" i="5"/>
  <c r="BI275" i="5"/>
  <c r="BH275" i="5"/>
  <c r="BG275" i="5"/>
  <c r="BF275" i="5"/>
  <c r="T275" i="5"/>
  <c r="R275" i="5"/>
  <c r="P275" i="5"/>
  <c r="BI274" i="5"/>
  <c r="BH274" i="5"/>
  <c r="BG274" i="5"/>
  <c r="BF274" i="5"/>
  <c r="T274" i="5"/>
  <c r="R274" i="5"/>
  <c r="P274" i="5"/>
  <c r="BI271" i="5"/>
  <c r="BH271" i="5"/>
  <c r="BG271" i="5"/>
  <c r="BF271" i="5"/>
  <c r="T271" i="5"/>
  <c r="R271" i="5"/>
  <c r="P271" i="5"/>
  <c r="BI269" i="5"/>
  <c r="BH269" i="5"/>
  <c r="BG269" i="5"/>
  <c r="BF269" i="5"/>
  <c r="T269" i="5"/>
  <c r="R269" i="5"/>
  <c r="P269" i="5"/>
  <c r="BI268" i="5"/>
  <c r="BH268" i="5"/>
  <c r="BG268" i="5"/>
  <c r="BF268" i="5"/>
  <c r="T268" i="5"/>
  <c r="R268" i="5"/>
  <c r="P268" i="5"/>
  <c r="BI265" i="5"/>
  <c r="BH265" i="5"/>
  <c r="BG265" i="5"/>
  <c r="BF265" i="5"/>
  <c r="T265" i="5"/>
  <c r="R265" i="5"/>
  <c r="P265" i="5"/>
  <c r="BI264" i="5"/>
  <c r="BH264" i="5"/>
  <c r="BG264" i="5"/>
  <c r="BF264" i="5"/>
  <c r="T264" i="5"/>
  <c r="R264" i="5"/>
  <c r="P264" i="5"/>
  <c r="BI261" i="5"/>
  <c r="BH261" i="5"/>
  <c r="BG261" i="5"/>
  <c r="BF261" i="5"/>
  <c r="T261" i="5"/>
  <c r="R261" i="5"/>
  <c r="P261" i="5"/>
  <c r="BI258" i="5"/>
  <c r="BH258" i="5"/>
  <c r="BG258" i="5"/>
  <c r="BF258" i="5"/>
  <c r="T258" i="5"/>
  <c r="R258" i="5"/>
  <c r="P258" i="5"/>
  <c r="BI256" i="5"/>
  <c r="BH256" i="5"/>
  <c r="BG256" i="5"/>
  <c r="BF256" i="5"/>
  <c r="T256" i="5"/>
  <c r="R256" i="5"/>
  <c r="P256" i="5"/>
  <c r="BI254" i="5"/>
  <c r="BH254" i="5"/>
  <c r="BG254" i="5"/>
  <c r="BF254" i="5"/>
  <c r="T254" i="5"/>
  <c r="R254" i="5"/>
  <c r="P254" i="5"/>
  <c r="BI250" i="5"/>
  <c r="BH250" i="5"/>
  <c r="BG250" i="5"/>
  <c r="BF250" i="5"/>
  <c r="T250" i="5"/>
  <c r="R250" i="5"/>
  <c r="P250" i="5"/>
  <c r="BI248" i="5"/>
  <c r="BH248" i="5"/>
  <c r="BG248" i="5"/>
  <c r="BF248" i="5"/>
  <c r="T248" i="5"/>
  <c r="R248" i="5"/>
  <c r="P248" i="5"/>
  <c r="BI247" i="5"/>
  <c r="BH247" i="5"/>
  <c r="BG247" i="5"/>
  <c r="BF247" i="5"/>
  <c r="T247" i="5"/>
  <c r="R247" i="5"/>
  <c r="P247" i="5"/>
  <c r="BI244" i="5"/>
  <c r="BH244" i="5"/>
  <c r="BG244" i="5"/>
  <c r="BF244" i="5"/>
  <c r="T244" i="5"/>
  <c r="R244" i="5"/>
  <c r="P244" i="5"/>
  <c r="BI243" i="5"/>
  <c r="BH243" i="5"/>
  <c r="BG243" i="5"/>
  <c r="BF243" i="5"/>
  <c r="T243" i="5"/>
  <c r="R243" i="5"/>
  <c r="P243" i="5"/>
  <c r="BI240" i="5"/>
  <c r="BH240" i="5"/>
  <c r="BG240" i="5"/>
  <c r="BF240" i="5"/>
  <c r="T240" i="5"/>
  <c r="R240" i="5"/>
  <c r="P240" i="5"/>
  <c r="BI239" i="5"/>
  <c r="BH239" i="5"/>
  <c r="BG239" i="5"/>
  <c r="BF239" i="5"/>
  <c r="T239" i="5"/>
  <c r="R239" i="5"/>
  <c r="P239" i="5"/>
  <c r="BI236" i="5"/>
  <c r="BH236" i="5"/>
  <c r="BG236" i="5"/>
  <c r="BF236" i="5"/>
  <c r="T236" i="5"/>
  <c r="R236" i="5"/>
  <c r="P236" i="5"/>
  <c r="BI233" i="5"/>
  <c r="BH233" i="5"/>
  <c r="BG233" i="5"/>
  <c r="BF233" i="5"/>
  <c r="T233" i="5"/>
  <c r="R233" i="5"/>
  <c r="P233" i="5"/>
  <c r="BI230" i="5"/>
  <c r="BH230" i="5"/>
  <c r="BG230" i="5"/>
  <c r="BF230" i="5"/>
  <c r="T230" i="5"/>
  <c r="R230" i="5"/>
  <c r="P230" i="5"/>
  <c r="BI225" i="5"/>
  <c r="BH225" i="5"/>
  <c r="BG225" i="5"/>
  <c r="BF225" i="5"/>
  <c r="T225" i="5"/>
  <c r="R225" i="5"/>
  <c r="P225" i="5"/>
  <c r="BI224" i="5"/>
  <c r="BH224" i="5"/>
  <c r="BG224" i="5"/>
  <c r="BF224" i="5"/>
  <c r="T224" i="5"/>
  <c r="R224" i="5"/>
  <c r="P224" i="5"/>
  <c r="BI222" i="5"/>
  <c r="BH222" i="5"/>
  <c r="BG222" i="5"/>
  <c r="BF222" i="5"/>
  <c r="T222" i="5"/>
  <c r="R222" i="5"/>
  <c r="P222" i="5"/>
  <c r="BI220" i="5"/>
  <c r="BH220" i="5"/>
  <c r="BG220" i="5"/>
  <c r="BF220" i="5"/>
  <c r="T220" i="5"/>
  <c r="R220" i="5"/>
  <c r="P220" i="5"/>
  <c r="BI218" i="5"/>
  <c r="BH218" i="5"/>
  <c r="BG218" i="5"/>
  <c r="BF218" i="5"/>
  <c r="T218" i="5"/>
  <c r="R218" i="5"/>
  <c r="P218" i="5"/>
  <c r="BI216" i="5"/>
  <c r="BH216" i="5"/>
  <c r="BG216" i="5"/>
  <c r="BF216" i="5"/>
  <c r="T216" i="5"/>
  <c r="R216" i="5"/>
  <c r="P216" i="5"/>
  <c r="BI212" i="5"/>
  <c r="BH212" i="5"/>
  <c r="BG212" i="5"/>
  <c r="BF212" i="5"/>
  <c r="T212" i="5"/>
  <c r="R212" i="5"/>
  <c r="P212" i="5"/>
  <c r="BI208" i="5"/>
  <c r="BH208" i="5"/>
  <c r="BG208" i="5"/>
  <c r="BF208" i="5"/>
  <c r="T208" i="5"/>
  <c r="R208" i="5"/>
  <c r="P208" i="5"/>
  <c r="BI206" i="5"/>
  <c r="BH206" i="5"/>
  <c r="BG206" i="5"/>
  <c r="BF206" i="5"/>
  <c r="T206" i="5"/>
  <c r="R206" i="5"/>
  <c r="P206" i="5"/>
  <c r="BI203" i="5"/>
  <c r="BH203" i="5"/>
  <c r="BG203" i="5"/>
  <c r="BF203" i="5"/>
  <c r="T203" i="5"/>
  <c r="R203" i="5"/>
  <c r="P203" i="5"/>
  <c r="BI200" i="5"/>
  <c r="BH200" i="5"/>
  <c r="BG200" i="5"/>
  <c r="BF200" i="5"/>
  <c r="T200" i="5"/>
  <c r="R200" i="5"/>
  <c r="P200" i="5"/>
  <c r="BI197" i="5"/>
  <c r="BH197" i="5"/>
  <c r="BG197" i="5"/>
  <c r="BF197" i="5"/>
  <c r="T197" i="5"/>
  <c r="R197" i="5"/>
  <c r="P197" i="5"/>
  <c r="BI195" i="5"/>
  <c r="BH195" i="5"/>
  <c r="BG195" i="5"/>
  <c r="BF195" i="5"/>
  <c r="T195" i="5"/>
  <c r="R195" i="5"/>
  <c r="P195" i="5"/>
  <c r="BI185" i="5"/>
  <c r="BH185" i="5"/>
  <c r="BG185" i="5"/>
  <c r="BF185" i="5"/>
  <c r="T185" i="5"/>
  <c r="R185" i="5"/>
  <c r="P185" i="5"/>
  <c r="BI183" i="5"/>
  <c r="BH183" i="5"/>
  <c r="BG183" i="5"/>
  <c r="BF183" i="5"/>
  <c r="T183" i="5"/>
  <c r="R183" i="5"/>
  <c r="P183" i="5"/>
  <c r="BI181" i="5"/>
  <c r="BH181" i="5"/>
  <c r="BG181" i="5"/>
  <c r="BF181" i="5"/>
  <c r="T181" i="5"/>
  <c r="R181" i="5"/>
  <c r="P181" i="5"/>
  <c r="BI177" i="5"/>
  <c r="BH177" i="5"/>
  <c r="BG177" i="5"/>
  <c r="BF177" i="5"/>
  <c r="T177" i="5"/>
  <c r="R177" i="5"/>
  <c r="P177" i="5"/>
  <c r="BI170" i="5"/>
  <c r="BH170" i="5"/>
  <c r="BG170" i="5"/>
  <c r="BF170" i="5"/>
  <c r="T170" i="5"/>
  <c r="R170" i="5"/>
  <c r="P170" i="5"/>
  <c r="BI161" i="5"/>
  <c r="BH161" i="5"/>
  <c r="BG161" i="5"/>
  <c r="BF161" i="5"/>
  <c r="T161" i="5"/>
  <c r="R161" i="5"/>
  <c r="P161" i="5"/>
  <c r="BI156" i="5"/>
  <c r="BH156" i="5"/>
  <c r="BG156" i="5"/>
  <c r="BF156" i="5"/>
  <c r="T156" i="5"/>
  <c r="R156" i="5"/>
  <c r="P156" i="5"/>
  <c r="BI153" i="5"/>
  <c r="BH153" i="5"/>
  <c r="BG153" i="5"/>
  <c r="BF153" i="5"/>
  <c r="T153" i="5"/>
  <c r="R153" i="5"/>
  <c r="P153" i="5"/>
  <c r="BI148" i="5"/>
  <c r="BH148" i="5"/>
  <c r="BG148" i="5"/>
  <c r="BF148" i="5"/>
  <c r="T148" i="5"/>
  <c r="R148" i="5"/>
  <c r="P148" i="5"/>
  <c r="BI146" i="5"/>
  <c r="BH146" i="5"/>
  <c r="BG146" i="5"/>
  <c r="BF146" i="5"/>
  <c r="T146" i="5"/>
  <c r="R146" i="5"/>
  <c r="P146" i="5"/>
  <c r="BI143" i="5"/>
  <c r="BH143" i="5"/>
  <c r="BG143" i="5"/>
  <c r="BF143" i="5"/>
  <c r="T143" i="5"/>
  <c r="R143" i="5"/>
  <c r="P143" i="5"/>
  <c r="BI140" i="5"/>
  <c r="BH140" i="5"/>
  <c r="BG140" i="5"/>
  <c r="BF140" i="5"/>
  <c r="T140" i="5"/>
  <c r="R140" i="5"/>
  <c r="P140" i="5"/>
  <c r="BI137" i="5"/>
  <c r="BH137" i="5"/>
  <c r="BG137" i="5"/>
  <c r="BF137" i="5"/>
  <c r="T137" i="5"/>
  <c r="R137" i="5"/>
  <c r="P137" i="5"/>
  <c r="BI132" i="5"/>
  <c r="BH132" i="5"/>
  <c r="BG132" i="5"/>
  <c r="BF132" i="5"/>
  <c r="T132" i="5"/>
  <c r="R132" i="5"/>
  <c r="P132" i="5"/>
  <c r="BI127" i="5"/>
  <c r="BH127" i="5"/>
  <c r="BG127" i="5"/>
  <c r="BF127" i="5"/>
  <c r="T127" i="5"/>
  <c r="R127" i="5"/>
  <c r="P127" i="5"/>
  <c r="BI126" i="5"/>
  <c r="BH126" i="5"/>
  <c r="BG126" i="5"/>
  <c r="BF126" i="5"/>
  <c r="T126" i="5"/>
  <c r="R126" i="5"/>
  <c r="P126" i="5"/>
  <c r="BI123" i="5"/>
  <c r="BH123" i="5"/>
  <c r="BG123" i="5"/>
  <c r="BF123" i="5"/>
  <c r="T123" i="5"/>
  <c r="R123" i="5"/>
  <c r="P123" i="5"/>
  <c r="BI120" i="5"/>
  <c r="BH120" i="5"/>
  <c r="BG120" i="5"/>
  <c r="BF120" i="5"/>
  <c r="T120" i="5"/>
  <c r="R120" i="5"/>
  <c r="P120" i="5"/>
  <c r="BI117" i="5"/>
  <c r="BH117" i="5"/>
  <c r="BG117" i="5"/>
  <c r="BF117" i="5"/>
  <c r="T117" i="5"/>
  <c r="R117" i="5"/>
  <c r="P117" i="5"/>
  <c r="BI114" i="5"/>
  <c r="BH114" i="5"/>
  <c r="BG114" i="5"/>
  <c r="BF114" i="5"/>
  <c r="T114" i="5"/>
  <c r="R114" i="5"/>
  <c r="P114" i="5"/>
  <c r="BI111" i="5"/>
  <c r="BH111" i="5"/>
  <c r="BG111" i="5"/>
  <c r="BF111" i="5"/>
  <c r="T111" i="5"/>
  <c r="R111" i="5"/>
  <c r="P111" i="5"/>
  <c r="BI108" i="5"/>
  <c r="BH108" i="5"/>
  <c r="BG108" i="5"/>
  <c r="BF108" i="5"/>
  <c r="T108" i="5"/>
  <c r="R108" i="5"/>
  <c r="P108" i="5"/>
  <c r="BI105" i="5"/>
  <c r="BH105" i="5"/>
  <c r="BG105" i="5"/>
  <c r="BF105" i="5"/>
  <c r="T105" i="5"/>
  <c r="R105" i="5"/>
  <c r="P105" i="5"/>
  <c r="BI102" i="5"/>
  <c r="BH102" i="5"/>
  <c r="BG102" i="5"/>
  <c r="BF102" i="5"/>
  <c r="T102" i="5"/>
  <c r="R102" i="5"/>
  <c r="P102" i="5"/>
  <c r="BI99" i="5"/>
  <c r="BH99" i="5"/>
  <c r="BG99" i="5"/>
  <c r="BF99" i="5"/>
  <c r="T99" i="5"/>
  <c r="R99" i="5"/>
  <c r="P99" i="5"/>
  <c r="J92" i="5"/>
  <c r="F90" i="5"/>
  <c r="E88" i="5"/>
  <c r="J58" i="5"/>
  <c r="F56" i="5"/>
  <c r="E54" i="5"/>
  <c r="J26" i="5"/>
  <c r="E26" i="5"/>
  <c r="J93" i="5" s="1"/>
  <c r="J25" i="5"/>
  <c r="J20" i="5"/>
  <c r="E20" i="5"/>
  <c r="F59" i="5" s="1"/>
  <c r="J19" i="5"/>
  <c r="J17" i="5"/>
  <c r="E17" i="5"/>
  <c r="F92" i="5" s="1"/>
  <c r="J16" i="5"/>
  <c r="J14" i="5"/>
  <c r="J90" i="5" s="1"/>
  <c r="E7" i="5"/>
  <c r="E50" i="5"/>
  <c r="J39" i="4"/>
  <c r="J38" i="4"/>
  <c r="AY58" i="1" s="1"/>
  <c r="J37" i="4"/>
  <c r="AX58" i="1"/>
  <c r="BI120" i="4"/>
  <c r="BH120" i="4"/>
  <c r="BG120" i="4"/>
  <c r="BF120" i="4"/>
  <c r="T120" i="4"/>
  <c r="T119" i="4" s="1"/>
  <c r="R120" i="4"/>
  <c r="R119" i="4" s="1"/>
  <c r="P120" i="4"/>
  <c r="P119" i="4" s="1"/>
  <c r="BI117" i="4"/>
  <c r="BH117" i="4"/>
  <c r="BG117" i="4"/>
  <c r="BF117" i="4"/>
  <c r="T117" i="4"/>
  <c r="T116" i="4"/>
  <c r="R117" i="4"/>
  <c r="R116" i="4" s="1"/>
  <c r="P117" i="4"/>
  <c r="P116" i="4"/>
  <c r="BI113" i="4"/>
  <c r="BH113" i="4"/>
  <c r="BG113" i="4"/>
  <c r="BF113" i="4"/>
  <c r="T113" i="4"/>
  <c r="R113" i="4"/>
  <c r="P113" i="4"/>
  <c r="BI110" i="4"/>
  <c r="BH110" i="4"/>
  <c r="BG110" i="4"/>
  <c r="BF110" i="4"/>
  <c r="T110" i="4"/>
  <c r="R110" i="4"/>
  <c r="P110" i="4"/>
  <c r="BI107" i="4"/>
  <c r="BH107" i="4"/>
  <c r="BG107" i="4"/>
  <c r="BF107" i="4"/>
  <c r="T107" i="4"/>
  <c r="R107" i="4"/>
  <c r="P107" i="4"/>
  <c r="BI104" i="4"/>
  <c r="BH104" i="4"/>
  <c r="BG104" i="4"/>
  <c r="BF104" i="4"/>
  <c r="T104" i="4"/>
  <c r="R104" i="4"/>
  <c r="P104" i="4"/>
  <c r="BI101" i="4"/>
  <c r="BH101" i="4"/>
  <c r="BG101" i="4"/>
  <c r="BF101" i="4"/>
  <c r="T101" i="4"/>
  <c r="R101" i="4"/>
  <c r="P101" i="4"/>
  <c r="BI99" i="4"/>
  <c r="BH99" i="4"/>
  <c r="BG99" i="4"/>
  <c r="BF99" i="4"/>
  <c r="T99" i="4"/>
  <c r="R99" i="4"/>
  <c r="P99" i="4"/>
  <c r="BI98" i="4"/>
  <c r="BH98" i="4"/>
  <c r="BG98" i="4"/>
  <c r="BF98" i="4"/>
  <c r="T98" i="4"/>
  <c r="R98" i="4"/>
  <c r="P98" i="4"/>
  <c r="BI96" i="4"/>
  <c r="BH96" i="4"/>
  <c r="BG96" i="4"/>
  <c r="BF96" i="4"/>
  <c r="T96" i="4"/>
  <c r="R96" i="4"/>
  <c r="P96" i="4"/>
  <c r="BI93" i="4"/>
  <c r="BH93" i="4"/>
  <c r="BG93" i="4"/>
  <c r="BF93" i="4"/>
  <c r="T93" i="4"/>
  <c r="R93" i="4"/>
  <c r="P93" i="4"/>
  <c r="J86" i="4"/>
  <c r="F84" i="4"/>
  <c r="E82" i="4"/>
  <c r="J58" i="4"/>
  <c r="F56" i="4"/>
  <c r="E54" i="4"/>
  <c r="J26" i="4"/>
  <c r="E26" i="4"/>
  <c r="J59" i="4" s="1"/>
  <c r="J25" i="4"/>
  <c r="J20" i="4"/>
  <c r="E20" i="4"/>
  <c r="F87" i="4" s="1"/>
  <c r="J19" i="4"/>
  <c r="J17" i="4"/>
  <c r="E17" i="4"/>
  <c r="F58" i="4" s="1"/>
  <c r="J16" i="4"/>
  <c r="J14" i="4"/>
  <c r="J84" i="4" s="1"/>
  <c r="E7" i="4"/>
  <c r="E78" i="4"/>
  <c r="J39" i="3"/>
  <c r="J38" i="3"/>
  <c r="AY57" i="1" s="1"/>
  <c r="J37" i="3"/>
  <c r="AX57" i="1" s="1"/>
  <c r="BI148" i="3"/>
  <c r="BH148" i="3"/>
  <c r="BG148" i="3"/>
  <c r="BF148" i="3"/>
  <c r="T148" i="3"/>
  <c r="T147" i="3" s="1"/>
  <c r="R148" i="3"/>
  <c r="R147" i="3" s="1"/>
  <c r="P148" i="3"/>
  <c r="P147" i="3" s="1"/>
  <c r="BI144" i="3"/>
  <c r="BH144" i="3"/>
  <c r="BG144" i="3"/>
  <c r="BF144" i="3"/>
  <c r="T144" i="3"/>
  <c r="R144" i="3"/>
  <c r="P144" i="3"/>
  <c r="BI141" i="3"/>
  <c r="BH141" i="3"/>
  <c r="BG141" i="3"/>
  <c r="BF141" i="3"/>
  <c r="T141" i="3"/>
  <c r="R141" i="3"/>
  <c r="P141" i="3"/>
  <c r="BI138" i="3"/>
  <c r="BH138" i="3"/>
  <c r="BG138" i="3"/>
  <c r="BF138" i="3"/>
  <c r="T138" i="3"/>
  <c r="R138" i="3"/>
  <c r="P138" i="3"/>
  <c r="BI136" i="3"/>
  <c r="BH136" i="3"/>
  <c r="BG136" i="3"/>
  <c r="BF136" i="3"/>
  <c r="T136" i="3"/>
  <c r="R136" i="3"/>
  <c r="P136" i="3"/>
  <c r="BI133" i="3"/>
  <c r="BH133" i="3"/>
  <c r="BG133" i="3"/>
  <c r="BF133" i="3"/>
  <c r="T133" i="3"/>
  <c r="R133" i="3"/>
  <c r="P133" i="3"/>
  <c r="BI130" i="3"/>
  <c r="BH130" i="3"/>
  <c r="BG130" i="3"/>
  <c r="BF130" i="3"/>
  <c r="T130" i="3"/>
  <c r="R130" i="3"/>
  <c r="P130" i="3"/>
  <c r="BI126" i="3"/>
  <c r="BH126" i="3"/>
  <c r="BG126" i="3"/>
  <c r="BF126" i="3"/>
  <c r="T126" i="3"/>
  <c r="R126" i="3"/>
  <c r="P126" i="3"/>
  <c r="BI124" i="3"/>
  <c r="BH124" i="3"/>
  <c r="BG124" i="3"/>
  <c r="BF124" i="3"/>
  <c r="T124" i="3"/>
  <c r="R124" i="3"/>
  <c r="P124" i="3"/>
  <c r="BI121" i="3"/>
  <c r="BH121" i="3"/>
  <c r="BG121" i="3"/>
  <c r="BF121" i="3"/>
  <c r="T121" i="3"/>
  <c r="R121" i="3"/>
  <c r="P121" i="3"/>
  <c r="BI118" i="3"/>
  <c r="BH118" i="3"/>
  <c r="BG118" i="3"/>
  <c r="BF118" i="3"/>
  <c r="T118" i="3"/>
  <c r="R118" i="3"/>
  <c r="P118" i="3"/>
  <c r="BI116" i="3"/>
  <c r="BH116" i="3"/>
  <c r="BG116" i="3"/>
  <c r="BF116" i="3"/>
  <c r="T116" i="3"/>
  <c r="R116" i="3"/>
  <c r="P116" i="3"/>
  <c r="BI113" i="3"/>
  <c r="BH113" i="3"/>
  <c r="BG113" i="3"/>
  <c r="BF113" i="3"/>
  <c r="T113" i="3"/>
  <c r="R113" i="3"/>
  <c r="P113" i="3"/>
  <c r="BI110" i="3"/>
  <c r="BH110" i="3"/>
  <c r="BG110" i="3"/>
  <c r="BF110" i="3"/>
  <c r="T110" i="3"/>
  <c r="R110" i="3"/>
  <c r="P110" i="3"/>
  <c r="BI108" i="3"/>
  <c r="BH108" i="3"/>
  <c r="BG108" i="3"/>
  <c r="BF108" i="3"/>
  <c r="T108" i="3"/>
  <c r="R108" i="3"/>
  <c r="P108" i="3"/>
  <c r="BI105" i="3"/>
  <c r="BH105" i="3"/>
  <c r="BG105" i="3"/>
  <c r="BF105" i="3"/>
  <c r="T105" i="3"/>
  <c r="R105" i="3"/>
  <c r="P105" i="3"/>
  <c r="BI102" i="3"/>
  <c r="BH102" i="3"/>
  <c r="BG102" i="3"/>
  <c r="BF102" i="3"/>
  <c r="T102" i="3"/>
  <c r="R102" i="3"/>
  <c r="P102" i="3"/>
  <c r="BI99" i="3"/>
  <c r="BH99" i="3"/>
  <c r="BG99" i="3"/>
  <c r="BF99" i="3"/>
  <c r="T99" i="3"/>
  <c r="R99" i="3"/>
  <c r="P99" i="3"/>
  <c r="BI97" i="3"/>
  <c r="BH97" i="3"/>
  <c r="BG97" i="3"/>
  <c r="BF97" i="3"/>
  <c r="T97" i="3"/>
  <c r="R97" i="3"/>
  <c r="P97" i="3"/>
  <c r="BI95" i="3"/>
  <c r="BH95" i="3"/>
  <c r="BG95" i="3"/>
  <c r="BF95" i="3"/>
  <c r="T95" i="3"/>
  <c r="R95" i="3"/>
  <c r="P95" i="3"/>
  <c r="BI92" i="3"/>
  <c r="BH92" i="3"/>
  <c r="BG92" i="3"/>
  <c r="BF92" i="3"/>
  <c r="T92" i="3"/>
  <c r="R92" i="3"/>
  <c r="P92" i="3"/>
  <c r="J85" i="3"/>
  <c r="F83" i="3"/>
  <c r="E81" i="3"/>
  <c r="J58" i="3"/>
  <c r="F56" i="3"/>
  <c r="E54" i="3"/>
  <c r="J26" i="3"/>
  <c r="E26" i="3"/>
  <c r="J59" i="3" s="1"/>
  <c r="J25" i="3"/>
  <c r="J20" i="3"/>
  <c r="E20" i="3"/>
  <c r="F86" i="3" s="1"/>
  <c r="J19" i="3"/>
  <c r="J17" i="3"/>
  <c r="E17" i="3"/>
  <c r="F85" i="3" s="1"/>
  <c r="J16" i="3"/>
  <c r="J14" i="3"/>
  <c r="J56" i="3"/>
  <c r="E7" i="3"/>
  <c r="E50" i="3" s="1"/>
  <c r="J37" i="2"/>
  <c r="J36" i="2"/>
  <c r="AY55" i="1" s="1"/>
  <c r="J35" i="2"/>
  <c r="AX55" i="1" s="1"/>
  <c r="BI181" i="2"/>
  <c r="BH181" i="2"/>
  <c r="BG181" i="2"/>
  <c r="BF181" i="2"/>
  <c r="T181" i="2"/>
  <c r="T180" i="2" s="1"/>
  <c r="R181" i="2"/>
  <c r="R180" i="2" s="1"/>
  <c r="P181" i="2"/>
  <c r="P180" i="2" s="1"/>
  <c r="BI178" i="2"/>
  <c r="BH178" i="2"/>
  <c r="BG178" i="2"/>
  <c r="BF178" i="2"/>
  <c r="T178" i="2"/>
  <c r="T177" i="2" s="1"/>
  <c r="R178" i="2"/>
  <c r="R177" i="2" s="1"/>
  <c r="P178" i="2"/>
  <c r="P177" i="2" s="1"/>
  <c r="BI174" i="2"/>
  <c r="BH174" i="2"/>
  <c r="BG174" i="2"/>
  <c r="BF174" i="2"/>
  <c r="T174" i="2"/>
  <c r="R174" i="2"/>
  <c r="P174" i="2"/>
  <c r="BI173" i="2"/>
  <c r="BH173" i="2"/>
  <c r="BG173" i="2"/>
  <c r="BF173" i="2"/>
  <c r="T173" i="2"/>
  <c r="R173" i="2"/>
  <c r="P173" i="2"/>
  <c r="BI171" i="2"/>
  <c r="BH171" i="2"/>
  <c r="BG171" i="2"/>
  <c r="BF171" i="2"/>
  <c r="T171" i="2"/>
  <c r="R171" i="2"/>
  <c r="P171" i="2"/>
  <c r="BI170" i="2"/>
  <c r="BH170" i="2"/>
  <c r="BG170" i="2"/>
  <c r="BF170" i="2"/>
  <c r="T170" i="2"/>
  <c r="R170" i="2"/>
  <c r="P170" i="2"/>
  <c r="BI168" i="2"/>
  <c r="BH168" i="2"/>
  <c r="BG168" i="2"/>
  <c r="BF168" i="2"/>
  <c r="T168" i="2"/>
  <c r="R168" i="2"/>
  <c r="P168" i="2"/>
  <c r="BI166" i="2"/>
  <c r="BH166" i="2"/>
  <c r="BG166" i="2"/>
  <c r="BF166" i="2"/>
  <c r="T166" i="2"/>
  <c r="R166" i="2"/>
  <c r="P166" i="2"/>
  <c r="BI163" i="2"/>
  <c r="BH163" i="2"/>
  <c r="BG163" i="2"/>
  <c r="BF163" i="2"/>
  <c r="T163" i="2"/>
  <c r="R163" i="2"/>
  <c r="P163" i="2"/>
  <c r="BI160" i="2"/>
  <c r="BH160" i="2"/>
  <c r="BG160" i="2"/>
  <c r="BF160" i="2"/>
  <c r="T160" i="2"/>
  <c r="R160" i="2"/>
  <c r="P160" i="2"/>
  <c r="BI157" i="2"/>
  <c r="BH157" i="2"/>
  <c r="BG157" i="2"/>
  <c r="BF157" i="2"/>
  <c r="T157" i="2"/>
  <c r="R157" i="2"/>
  <c r="P157" i="2"/>
  <c r="BI154" i="2"/>
  <c r="BH154" i="2"/>
  <c r="BG154" i="2"/>
  <c r="BF154" i="2"/>
  <c r="T154" i="2"/>
  <c r="R154" i="2"/>
  <c r="P154" i="2"/>
  <c r="BI150" i="2"/>
  <c r="BH150" i="2"/>
  <c r="BG150" i="2"/>
  <c r="BF150" i="2"/>
  <c r="T150" i="2"/>
  <c r="R150" i="2"/>
  <c r="P150" i="2"/>
  <c r="BI148" i="2"/>
  <c r="BH148" i="2"/>
  <c r="BG148" i="2"/>
  <c r="BF148" i="2"/>
  <c r="T148" i="2"/>
  <c r="R148" i="2"/>
  <c r="P148" i="2"/>
  <c r="BI145" i="2"/>
  <c r="BH145" i="2"/>
  <c r="BG145" i="2"/>
  <c r="BF145" i="2"/>
  <c r="T145" i="2"/>
  <c r="R145" i="2"/>
  <c r="P145" i="2"/>
  <c r="BI143" i="2"/>
  <c r="BH143" i="2"/>
  <c r="BG143" i="2"/>
  <c r="BF143" i="2"/>
  <c r="T143" i="2"/>
  <c r="R143" i="2"/>
  <c r="P143" i="2"/>
  <c r="BI140" i="2"/>
  <c r="BH140" i="2"/>
  <c r="BG140" i="2"/>
  <c r="BF140" i="2"/>
  <c r="T140" i="2"/>
  <c r="R140" i="2"/>
  <c r="P140" i="2"/>
  <c r="BI137" i="2"/>
  <c r="BH137" i="2"/>
  <c r="BG137" i="2"/>
  <c r="BF137" i="2"/>
  <c r="T137" i="2"/>
  <c r="R137" i="2"/>
  <c r="P137" i="2"/>
  <c r="BI135" i="2"/>
  <c r="BH135" i="2"/>
  <c r="BG135" i="2"/>
  <c r="BF135" i="2"/>
  <c r="T135" i="2"/>
  <c r="R135" i="2"/>
  <c r="P135" i="2"/>
  <c r="BI132" i="2"/>
  <c r="BH132" i="2"/>
  <c r="BG132" i="2"/>
  <c r="BF132" i="2"/>
  <c r="T132" i="2"/>
  <c r="R132" i="2"/>
  <c r="P132" i="2"/>
  <c r="BI129" i="2"/>
  <c r="BH129" i="2"/>
  <c r="BG129" i="2"/>
  <c r="BF129" i="2"/>
  <c r="T129" i="2"/>
  <c r="R129" i="2"/>
  <c r="P129" i="2"/>
  <c r="BI126" i="2"/>
  <c r="BH126" i="2"/>
  <c r="BG126" i="2"/>
  <c r="BF126" i="2"/>
  <c r="T126" i="2"/>
  <c r="R126" i="2"/>
  <c r="P126" i="2"/>
  <c r="BI124" i="2"/>
  <c r="BH124" i="2"/>
  <c r="BG124" i="2"/>
  <c r="BF124" i="2"/>
  <c r="T124" i="2"/>
  <c r="R124" i="2"/>
  <c r="P124" i="2"/>
  <c r="BI121" i="2"/>
  <c r="BH121" i="2"/>
  <c r="BG121" i="2"/>
  <c r="BF121" i="2"/>
  <c r="T121" i="2"/>
  <c r="R121" i="2"/>
  <c r="P121" i="2"/>
  <c r="BI118" i="2"/>
  <c r="BH118" i="2"/>
  <c r="BG118" i="2"/>
  <c r="BF118" i="2"/>
  <c r="T118" i="2"/>
  <c r="R118" i="2"/>
  <c r="P118" i="2"/>
  <c r="BI113" i="2"/>
  <c r="BH113" i="2"/>
  <c r="BG113" i="2"/>
  <c r="BF113" i="2"/>
  <c r="T113" i="2"/>
  <c r="R113" i="2"/>
  <c r="P113" i="2"/>
  <c r="BI110" i="2"/>
  <c r="BH110" i="2"/>
  <c r="BG110" i="2"/>
  <c r="BF110" i="2"/>
  <c r="T110" i="2"/>
  <c r="R110" i="2"/>
  <c r="P110" i="2"/>
  <c r="BI104" i="2"/>
  <c r="BH104" i="2"/>
  <c r="BG104" i="2"/>
  <c r="BF104" i="2"/>
  <c r="T104" i="2"/>
  <c r="R104" i="2"/>
  <c r="P104" i="2"/>
  <c r="BI101" i="2"/>
  <c r="BH101" i="2"/>
  <c r="BG101" i="2"/>
  <c r="BF101" i="2"/>
  <c r="T101" i="2"/>
  <c r="R101" i="2"/>
  <c r="P101" i="2"/>
  <c r="BI98" i="2"/>
  <c r="BH98" i="2"/>
  <c r="BG98" i="2"/>
  <c r="BF98" i="2"/>
  <c r="T98" i="2"/>
  <c r="R98" i="2"/>
  <c r="P98" i="2"/>
  <c r="BI95" i="2"/>
  <c r="BH95" i="2"/>
  <c r="BG95" i="2"/>
  <c r="BF95" i="2"/>
  <c r="T95" i="2"/>
  <c r="R95" i="2"/>
  <c r="P95" i="2"/>
  <c r="BI92" i="2"/>
  <c r="BH92" i="2"/>
  <c r="BG92" i="2"/>
  <c r="BF92" i="2"/>
  <c r="T92" i="2"/>
  <c r="R92" i="2"/>
  <c r="P92" i="2"/>
  <c r="BI91" i="2"/>
  <c r="BH91" i="2"/>
  <c r="BG91" i="2"/>
  <c r="BF91" i="2"/>
  <c r="T91" i="2"/>
  <c r="R91" i="2"/>
  <c r="P91" i="2"/>
  <c r="BI88" i="2"/>
  <c r="BH88" i="2"/>
  <c r="BG88" i="2"/>
  <c r="BF88" i="2"/>
  <c r="T88" i="2"/>
  <c r="R88" i="2"/>
  <c r="P88" i="2"/>
  <c r="J81" i="2"/>
  <c r="F79" i="2"/>
  <c r="E77" i="2"/>
  <c r="J54" i="2"/>
  <c r="F52" i="2"/>
  <c r="E50" i="2"/>
  <c r="J24" i="2"/>
  <c r="E24" i="2"/>
  <c r="J82" i="2" s="1"/>
  <c r="J23" i="2"/>
  <c r="J18" i="2"/>
  <c r="E18" i="2"/>
  <c r="F55" i="2" s="1"/>
  <c r="J17" i="2"/>
  <c r="J15" i="2"/>
  <c r="E15" i="2"/>
  <c r="F54" i="2" s="1"/>
  <c r="J14" i="2"/>
  <c r="J12" i="2"/>
  <c r="J79" i="2" s="1"/>
  <c r="E7" i="2"/>
  <c r="E48" i="2" s="1"/>
  <c r="L50" i="1"/>
  <c r="AM50" i="1"/>
  <c r="AM49" i="1"/>
  <c r="L49" i="1"/>
  <c r="AM47" i="1"/>
  <c r="L47" i="1"/>
  <c r="L45" i="1"/>
  <c r="L44" i="1"/>
  <c r="J91" i="7"/>
  <c r="BK127" i="6"/>
  <c r="BK107" i="6"/>
  <c r="BK339" i="5"/>
  <c r="BK325" i="5"/>
  <c r="BK302" i="5"/>
  <c r="BK280" i="5"/>
  <c r="BK268" i="5"/>
  <c r="BK250" i="5"/>
  <c r="BK236" i="5"/>
  <c r="BK222" i="5"/>
  <c r="BK203" i="5"/>
  <c r="J183" i="5"/>
  <c r="BK161" i="5"/>
  <c r="BK127" i="5"/>
  <c r="BK117" i="5"/>
  <c r="J105" i="5"/>
  <c r="J110" i="4"/>
  <c r="J141" i="3"/>
  <c r="J124" i="3"/>
  <c r="J97" i="3"/>
  <c r="BK170" i="2"/>
  <c r="BK143" i="2"/>
  <c r="BK126" i="2"/>
  <c r="J98" i="2"/>
  <c r="J122" i="6"/>
  <c r="BK113" i="6"/>
  <c r="J94" i="6"/>
  <c r="J347" i="5"/>
  <c r="BK336" i="5"/>
  <c r="J330" i="5"/>
  <c r="BK317" i="5"/>
  <c r="J296" i="5"/>
  <c r="BK290" i="5"/>
  <c r="J275" i="5"/>
  <c r="J250" i="5"/>
  <c r="BK243" i="5"/>
  <c r="J220" i="5"/>
  <c r="J200" i="5"/>
  <c r="J177" i="5"/>
  <c r="J156" i="5"/>
  <c r="BK140" i="5"/>
  <c r="J117" i="5"/>
  <c r="J102" i="5"/>
  <c r="BK113" i="4"/>
  <c r="J104" i="4"/>
  <c r="BK138" i="3"/>
  <c r="BK124" i="3"/>
  <c r="J113" i="3"/>
  <c r="J168" i="2"/>
  <c r="J150" i="2"/>
  <c r="J126" i="2"/>
  <c r="BK110" i="2"/>
  <c r="BK95" i="2"/>
  <c r="J88" i="2"/>
  <c r="J102" i="6"/>
  <c r="BK347" i="5"/>
  <c r="J343" i="5"/>
  <c r="J307" i="5"/>
  <c r="BK287" i="5"/>
  <c r="BK264" i="5"/>
  <c r="BK244" i="5"/>
  <c r="BK230" i="5"/>
  <c r="J222" i="5"/>
  <c r="BK206" i="5"/>
  <c r="BK183" i="5"/>
  <c r="J146" i="5"/>
  <c r="BK132" i="5"/>
  <c r="J99" i="4"/>
  <c r="BK113" i="3"/>
  <c r="BK108" i="3"/>
  <c r="BK102" i="3"/>
  <c r="J99" i="3"/>
  <c r="BK178" i="2"/>
  <c r="BK160" i="2"/>
  <c r="J143" i="2"/>
  <c r="J118" i="2"/>
  <c r="BK91" i="7"/>
  <c r="J87" i="7"/>
  <c r="J119" i="6"/>
  <c r="J359" i="5"/>
  <c r="BK356" i="5"/>
  <c r="J349" i="5"/>
  <c r="J325" i="5"/>
  <c r="J311" i="5"/>
  <c r="BK296" i="5"/>
  <c r="J278" i="5"/>
  <c r="BK265" i="5"/>
  <c r="J93" i="4"/>
  <c r="J136" i="3"/>
  <c r="BK145" i="2"/>
  <c r="J124" i="2"/>
  <c r="BK104" i="2"/>
  <c r="J95" i="2"/>
  <c r="BK102" i="7"/>
  <c r="BK125" i="6"/>
  <c r="BK349" i="5"/>
  <c r="BK334" i="5"/>
  <c r="J304" i="5"/>
  <c r="J283" i="5"/>
  <c r="J274" i="5"/>
  <c r="J265" i="5"/>
  <c r="J248" i="5"/>
  <c r="J225" i="5"/>
  <c r="BK220" i="5"/>
  <c r="J208" i="5"/>
  <c r="BK185" i="5"/>
  <c r="J153" i="5"/>
  <c r="J111" i="5"/>
  <c r="BK99" i="5"/>
  <c r="BK107" i="4"/>
  <c r="J133" i="3"/>
  <c r="BK116" i="3"/>
  <c r="BK95" i="3"/>
  <c r="J173" i="2"/>
  <c r="BK140" i="2"/>
  <c r="BK124" i="2"/>
  <c r="BK92" i="2"/>
  <c r="BK99" i="6"/>
  <c r="BK345" i="5"/>
  <c r="J333" i="5"/>
  <c r="BK320" i="5"/>
  <c r="BK300" i="5"/>
  <c r="BK293" i="5"/>
  <c r="BK278" i="5"/>
  <c r="BK261" i="5"/>
  <c r="J256" i="5"/>
  <c r="J247" i="5"/>
  <c r="BK239" i="5"/>
  <c r="J212" i="5"/>
  <c r="J206" i="5"/>
  <c r="J170" i="5"/>
  <c r="BK146" i="5"/>
  <c r="J126" i="5"/>
  <c r="BK114" i="5"/>
  <c r="J120" i="4"/>
  <c r="BK110" i="4"/>
  <c r="BK101" i="4"/>
  <c r="BK141" i="3"/>
  <c r="J116" i="3"/>
  <c r="BK99" i="3"/>
  <c r="J154" i="2"/>
  <c r="BK132" i="2"/>
  <c r="BK113" i="2"/>
  <c r="BK129" i="6"/>
  <c r="J97" i="6"/>
  <c r="J345" i="5"/>
  <c r="J309" i="5"/>
  <c r="J300" i="5"/>
  <c r="J284" i="5"/>
  <c r="BK247" i="5"/>
  <c r="J236" i="5"/>
  <c r="BK225" i="5"/>
  <c r="BK218" i="5"/>
  <c r="BK200" i="5"/>
  <c r="BK195" i="5"/>
  <c r="BK170" i="5"/>
  <c r="BK143" i="5"/>
  <c r="BK126" i="5"/>
  <c r="J99" i="5"/>
  <c r="BK96" i="4"/>
  <c r="BK136" i="3"/>
  <c r="J110" i="3"/>
  <c r="J105" i="3"/>
  <c r="BK166" i="2"/>
  <c r="J145" i="2"/>
  <c r="J129" i="2"/>
  <c r="J101" i="2"/>
  <c r="BK88" i="2"/>
  <c r="J102" i="7"/>
  <c r="BK93" i="7"/>
  <c r="BK87" i="7"/>
  <c r="J127" i="6"/>
  <c r="J107" i="6"/>
  <c r="BK94" i="6"/>
  <c r="J357" i="5"/>
  <c r="BK354" i="5"/>
  <c r="BK332" i="5"/>
  <c r="J320" i="5"/>
  <c r="BK309" i="5"/>
  <c r="BK299" i="5"/>
  <c r="BK99" i="4"/>
  <c r="J148" i="3"/>
  <c r="J181" i="2"/>
  <c r="BK173" i="2"/>
  <c r="J160" i="2"/>
  <c r="BK154" i="2"/>
  <c r="J140" i="2"/>
  <c r="BK129" i="2"/>
  <c r="J110" i="2"/>
  <c r="J93" i="7"/>
  <c r="J86" i="7"/>
  <c r="J116" i="6"/>
  <c r="BK341" i="5"/>
  <c r="BK330" i="5"/>
  <c r="BK311" i="5"/>
  <c r="BK284" i="5"/>
  <c r="J271" i="5"/>
  <c r="J261" i="5"/>
  <c r="J243" i="5"/>
  <c r="BK216" i="5"/>
  <c r="J197" i="5"/>
  <c r="BK181" i="5"/>
  <c r="BK156" i="5"/>
  <c r="BK123" i="5"/>
  <c r="J114" i="5"/>
  <c r="J108" i="5"/>
  <c r="BK126" i="3"/>
  <c r="BK105" i="3"/>
  <c r="BK92" i="3"/>
  <c r="J171" i="2"/>
  <c r="J163" i="2"/>
  <c r="BK137" i="2"/>
  <c r="BK119" i="6"/>
  <c r="J104" i="6"/>
  <c r="J354" i="5"/>
  <c r="J341" i="5"/>
  <c r="J332" i="5"/>
  <c r="BK323" i="5"/>
  <c r="J299" i="5"/>
  <c r="J280" i="5"/>
  <c r="J264" i="5"/>
  <c r="BK258" i="5"/>
  <c r="BK248" i="5"/>
  <c r="J240" i="5"/>
  <c r="J230" i="5"/>
  <c r="J161" i="5"/>
  <c r="J143" i="5"/>
  <c r="J123" i="5"/>
  <c r="BK111" i="5"/>
  <c r="BK117" i="4"/>
  <c r="J107" i="4"/>
  <c r="BK98" i="4"/>
  <c r="J130" i="3"/>
  <c r="BK121" i="3"/>
  <c r="BK110" i="3"/>
  <c r="BK174" i="2"/>
  <c r="J148" i="2"/>
  <c r="J91" i="2"/>
  <c r="J110" i="6"/>
  <c r="J336" i="5"/>
  <c r="J293" i="5"/>
  <c r="BK269" i="5"/>
  <c r="BK256" i="5"/>
  <c r="J233" i="5"/>
  <c r="J216" i="5"/>
  <c r="J203" i="5"/>
  <c r="J185" i="5"/>
  <c r="BK148" i="5"/>
  <c r="BK137" i="5"/>
  <c r="BK120" i="5"/>
  <c r="BK102" i="5"/>
  <c r="BK104" i="4"/>
  <c r="BK144" i="3"/>
  <c r="J95" i="3"/>
  <c r="J170" i="2"/>
  <c r="BK163" i="2"/>
  <c r="BK148" i="2"/>
  <c r="J104" i="2"/>
  <c r="BK91" i="2"/>
  <c r="J88" i="7"/>
  <c r="BK86" i="7"/>
  <c r="BK110" i="6"/>
  <c r="BK97" i="6"/>
  <c r="BK357" i="5"/>
  <c r="J356" i="5"/>
  <c r="J327" i="5"/>
  <c r="J314" i="5"/>
  <c r="J290" i="5"/>
  <c r="J268" i="5"/>
  <c r="J98" i="4"/>
  <c r="J138" i="3"/>
  <c r="BK130" i="3"/>
  <c r="BK88" i="7"/>
  <c r="BK122" i="6"/>
  <c r="BK343" i="5"/>
  <c r="BK333" i="5"/>
  <c r="J317" i="5"/>
  <c r="J287" i="5"/>
  <c r="BK275" i="5"/>
  <c r="BK254" i="5"/>
  <c r="BK240" i="5"/>
  <c r="BK224" i="5"/>
  <c r="J218" i="5"/>
  <c r="J195" i="5"/>
  <c r="BK177" i="5"/>
  <c r="J132" i="5"/>
  <c r="J120" i="5"/>
  <c r="BK120" i="4"/>
  <c r="BK93" i="4"/>
  <c r="BK118" i="3"/>
  <c r="J102" i="3"/>
  <c r="J178" i="2"/>
  <c r="BK168" i="2"/>
  <c r="J157" i="2"/>
  <c r="J132" i="2"/>
  <c r="BK121" i="2"/>
  <c r="J125" i="6"/>
  <c r="BK116" i="6"/>
  <c r="BK102" i="6"/>
  <c r="J351" i="5"/>
  <c r="J334" i="5"/>
  <c r="BK327" i="5"/>
  <c r="BK307" i="5"/>
  <c r="BK283" i="5"/>
  <c r="J269" i="5"/>
  <c r="J254" i="5"/>
  <c r="J244" i="5"/>
  <c r="BK233" i="5"/>
  <c r="BK208" i="5"/>
  <c r="J181" i="5"/>
  <c r="J148" i="5"/>
  <c r="J137" i="5"/>
  <c r="BK105" i="5"/>
  <c r="J113" i="4"/>
  <c r="J96" i="4"/>
  <c r="J126" i="3"/>
  <c r="J118" i="3"/>
  <c r="J108" i="3"/>
  <c r="J166" i="2"/>
  <c r="BK135" i="2"/>
  <c r="BK118" i="2"/>
  <c r="BK101" i="2"/>
  <c r="J113" i="6"/>
  <c r="J99" i="6"/>
  <c r="BK314" i="5"/>
  <c r="BK304" i="5"/>
  <c r="BK271" i="5"/>
  <c r="J258" i="5"/>
  <c r="J239" i="5"/>
  <c r="J224" i="5"/>
  <c r="BK212" i="5"/>
  <c r="BK197" i="5"/>
  <c r="BK153" i="5"/>
  <c r="J140" i="5"/>
  <c r="J127" i="5"/>
  <c r="BK108" i="5"/>
  <c r="J117" i="4"/>
  <c r="BK148" i="3"/>
  <c r="J121" i="3"/>
  <c r="BK150" i="2"/>
  <c r="J135" i="2"/>
  <c r="J113" i="2"/>
  <c r="BK98" i="2"/>
  <c r="AS56" i="1"/>
  <c r="J129" i="6"/>
  <c r="BK104" i="6"/>
  <c r="BK359" i="5"/>
  <c r="BK351" i="5"/>
  <c r="J339" i="5"/>
  <c r="J323" i="5"/>
  <c r="J302" i="5"/>
  <c r="BK274" i="5"/>
  <c r="J101" i="4"/>
  <c r="J144" i="3"/>
  <c r="BK133" i="3"/>
  <c r="BK97" i="3"/>
  <c r="J92" i="3"/>
  <c r="BK181" i="2"/>
  <c r="J174" i="2"/>
  <c r="BK171" i="2"/>
  <c r="BK157" i="2"/>
  <c r="J137" i="2"/>
  <c r="J121" i="2"/>
  <c r="J92" i="2"/>
  <c r="J89" i="7" l="1"/>
  <c r="F37" i="7"/>
  <c r="BD61" i="1" s="1"/>
  <c r="R87" i="2"/>
  <c r="T142" i="2"/>
  <c r="T153" i="2"/>
  <c r="P91" i="3"/>
  <c r="P129" i="3"/>
  <c r="BK98" i="5"/>
  <c r="BK155" i="5"/>
  <c r="J155" i="5"/>
  <c r="J66" i="5" s="1"/>
  <c r="BK194" i="5"/>
  <c r="J194" i="5" s="1"/>
  <c r="J67" i="5" s="1"/>
  <c r="T194" i="5"/>
  <c r="R211" i="5"/>
  <c r="T232" i="5"/>
  <c r="T292" i="5"/>
  <c r="T322" i="5"/>
  <c r="T338" i="5"/>
  <c r="T337" i="5"/>
  <c r="R93" i="6"/>
  <c r="P112" i="6"/>
  <c r="T112" i="6"/>
  <c r="BK124" i="6"/>
  <c r="BK123" i="6"/>
  <c r="J123" i="6" s="1"/>
  <c r="J68" i="6" s="1"/>
  <c r="R124" i="6"/>
  <c r="R123" i="6" s="1"/>
  <c r="P87" i="2"/>
  <c r="P142" i="2"/>
  <c r="R153" i="2"/>
  <c r="BK129" i="3"/>
  <c r="J129" i="3" s="1"/>
  <c r="J66" i="3" s="1"/>
  <c r="BK92" i="4"/>
  <c r="J92" i="4" s="1"/>
  <c r="J65" i="4" s="1"/>
  <c r="R92" i="4"/>
  <c r="P103" i="4"/>
  <c r="P98" i="5"/>
  <c r="R155" i="5"/>
  <c r="P194" i="5"/>
  <c r="P211" i="5"/>
  <c r="R232" i="5"/>
  <c r="R292" i="5"/>
  <c r="P322" i="5"/>
  <c r="P338" i="5"/>
  <c r="P337" i="5"/>
  <c r="BK93" i="6"/>
  <c r="J93" i="6" s="1"/>
  <c r="J65" i="6" s="1"/>
  <c r="T93" i="6"/>
  <c r="T92" i="6" s="1"/>
  <c r="BK85" i="7"/>
  <c r="BK87" i="2"/>
  <c r="J87" i="2" s="1"/>
  <c r="J61" i="2" s="1"/>
  <c r="BK142" i="2"/>
  <c r="J142" i="2" s="1"/>
  <c r="J62" i="2" s="1"/>
  <c r="BK153" i="2"/>
  <c r="J153" i="2" s="1"/>
  <c r="J63" i="2" s="1"/>
  <c r="R91" i="3"/>
  <c r="R129" i="3"/>
  <c r="P92" i="4"/>
  <c r="P91" i="4" s="1"/>
  <c r="P90" i="4" s="1"/>
  <c r="AU58" i="1" s="1"/>
  <c r="BK103" i="4"/>
  <c r="J103" i="4" s="1"/>
  <c r="J66" i="4" s="1"/>
  <c r="T103" i="4"/>
  <c r="T98" i="5"/>
  <c r="T155" i="5"/>
  <c r="BK211" i="5"/>
  <c r="J211" i="5" s="1"/>
  <c r="J68" i="5" s="1"/>
  <c r="BK232" i="5"/>
  <c r="J232" i="5" s="1"/>
  <c r="J69" i="5" s="1"/>
  <c r="BK292" i="5"/>
  <c r="J292" i="5" s="1"/>
  <c r="J70" i="5" s="1"/>
  <c r="BK322" i="5"/>
  <c r="J322" i="5"/>
  <c r="J71" i="5" s="1"/>
  <c r="R338" i="5"/>
  <c r="R337" i="5" s="1"/>
  <c r="T87" i="2"/>
  <c r="T86" i="2" s="1"/>
  <c r="T85" i="2" s="1"/>
  <c r="R142" i="2"/>
  <c r="P153" i="2"/>
  <c r="BK91" i="3"/>
  <c r="J91" i="3" s="1"/>
  <c r="J65" i="3" s="1"/>
  <c r="T91" i="3"/>
  <c r="T129" i="3"/>
  <c r="T92" i="4"/>
  <c r="T91" i="4" s="1"/>
  <c r="T90" i="4" s="1"/>
  <c r="R103" i="4"/>
  <c r="R98" i="5"/>
  <c r="P155" i="5"/>
  <c r="R194" i="5"/>
  <c r="T211" i="5"/>
  <c r="P232" i="5"/>
  <c r="P292" i="5"/>
  <c r="R322" i="5"/>
  <c r="BK338" i="5"/>
  <c r="J338" i="5" s="1"/>
  <c r="J74" i="5" s="1"/>
  <c r="P93" i="6"/>
  <c r="P92" i="6"/>
  <c r="BK112" i="6"/>
  <c r="J112" i="6" s="1"/>
  <c r="J66" i="6" s="1"/>
  <c r="R112" i="6"/>
  <c r="P124" i="6"/>
  <c r="P123" i="6" s="1"/>
  <c r="T124" i="6"/>
  <c r="T123" i="6" s="1"/>
  <c r="P85" i="7"/>
  <c r="R85" i="7"/>
  <c r="T85" i="7"/>
  <c r="BK89" i="7"/>
  <c r="P89" i="7"/>
  <c r="R89" i="7"/>
  <c r="T89" i="7"/>
  <c r="J52" i="2"/>
  <c r="F82" i="2"/>
  <c r="BE92" i="2"/>
  <c r="BE98" i="2"/>
  <c r="BE110" i="2"/>
  <c r="BE113" i="2"/>
  <c r="BE118" i="2"/>
  <c r="BE132" i="2"/>
  <c r="BE135" i="2"/>
  <c r="BE168" i="2"/>
  <c r="BE174" i="2"/>
  <c r="BE181" i="2"/>
  <c r="F58" i="3"/>
  <c r="E77" i="3"/>
  <c r="J83" i="3"/>
  <c r="BE105" i="3"/>
  <c r="BE108" i="3"/>
  <c r="BE113" i="3"/>
  <c r="BE116" i="3"/>
  <c r="BE121" i="3"/>
  <c r="E50" i="4"/>
  <c r="J56" i="4"/>
  <c r="J87" i="4"/>
  <c r="BE248" i="5"/>
  <c r="BE250" i="5"/>
  <c r="BE256" i="5"/>
  <c r="BE261" i="5"/>
  <c r="BE268" i="5"/>
  <c r="BE280" i="5"/>
  <c r="BE304" i="5"/>
  <c r="BE314" i="5"/>
  <c r="BE330" i="5"/>
  <c r="BE341" i="5"/>
  <c r="BE347" i="5"/>
  <c r="BE354" i="5"/>
  <c r="BE356" i="5"/>
  <c r="BE357" i="5"/>
  <c r="BE359" i="5"/>
  <c r="F58" i="6"/>
  <c r="J59" i="6"/>
  <c r="BE102" i="6"/>
  <c r="BE113" i="6"/>
  <c r="J55" i="7"/>
  <c r="F79" i="7"/>
  <c r="BE93" i="7"/>
  <c r="BE102" i="7"/>
  <c r="E75" i="2"/>
  <c r="F81" i="2"/>
  <c r="BE124" i="2"/>
  <c r="BE140" i="2"/>
  <c r="BE150" i="2"/>
  <c r="BE157" i="2"/>
  <c r="BE171" i="2"/>
  <c r="BE173" i="2"/>
  <c r="BK180" i="2"/>
  <c r="J180" i="2" s="1"/>
  <c r="J65" i="2" s="1"/>
  <c r="F59" i="3"/>
  <c r="BE110" i="3"/>
  <c r="BE124" i="3"/>
  <c r="BE130" i="3"/>
  <c r="BE136" i="3"/>
  <c r="BE138" i="3"/>
  <c r="F59" i="4"/>
  <c r="F86" i="4"/>
  <c r="BE93" i="4"/>
  <c r="BE101" i="4"/>
  <c r="BE107" i="4"/>
  <c r="BE113" i="4"/>
  <c r="BK116" i="4"/>
  <c r="J116" i="4" s="1"/>
  <c r="J67" i="4" s="1"/>
  <c r="J56" i="5"/>
  <c r="E84" i="5"/>
  <c r="BE108" i="5"/>
  <c r="BE123" i="5"/>
  <c r="BE126" i="5"/>
  <c r="BE132" i="5"/>
  <c r="BE146" i="5"/>
  <c r="BE148" i="5"/>
  <c r="BE156" i="5"/>
  <c r="BE161" i="5"/>
  <c r="BE181" i="5"/>
  <c r="BE185" i="5"/>
  <c r="BE195" i="5"/>
  <c r="BE216" i="5"/>
  <c r="BE220" i="5"/>
  <c r="BE240" i="5"/>
  <c r="BE243" i="5"/>
  <c r="BE247" i="5"/>
  <c r="BE258" i="5"/>
  <c r="BE265" i="5"/>
  <c r="BE274" i="5"/>
  <c r="BE275" i="5"/>
  <c r="BE278" i="5"/>
  <c r="BE290" i="5"/>
  <c r="BE299" i="5"/>
  <c r="BE320" i="5"/>
  <c r="BE323" i="5"/>
  <c r="BE325" i="5"/>
  <c r="BE333" i="5"/>
  <c r="BE339" i="5"/>
  <c r="BK335" i="5"/>
  <c r="J335" i="5" s="1"/>
  <c r="J72" i="5" s="1"/>
  <c r="E79" i="6"/>
  <c r="F88" i="6"/>
  <c r="BE94" i="6"/>
  <c r="BE104" i="6"/>
  <c r="BE119" i="6"/>
  <c r="BE122" i="6"/>
  <c r="J55" i="2"/>
  <c r="BE95" i="2"/>
  <c r="BE104" i="2"/>
  <c r="BE121" i="2"/>
  <c r="BE126" i="2"/>
  <c r="BE137" i="2"/>
  <c r="BE143" i="2"/>
  <c r="BE154" i="2"/>
  <c r="BE160" i="2"/>
  <c r="BE170" i="2"/>
  <c r="BE178" i="2"/>
  <c r="BK177" i="2"/>
  <c r="J177" i="2" s="1"/>
  <c r="J64" i="2" s="1"/>
  <c r="J86" i="3"/>
  <c r="BE92" i="3"/>
  <c r="BE95" i="3"/>
  <c r="BE97" i="3"/>
  <c r="BE99" i="3"/>
  <c r="BE102" i="3"/>
  <c r="BE126" i="3"/>
  <c r="BE133" i="3"/>
  <c r="BK147" i="3"/>
  <c r="J147" i="3"/>
  <c r="J67" i="3" s="1"/>
  <c r="BE96" i="4"/>
  <c r="BE99" i="4"/>
  <c r="BE104" i="4"/>
  <c r="BE110" i="4"/>
  <c r="F58" i="5"/>
  <c r="J59" i="5"/>
  <c r="F93" i="5"/>
  <c r="BE114" i="5"/>
  <c r="BE120" i="5"/>
  <c r="BE127" i="5"/>
  <c r="BE140" i="5"/>
  <c r="BE153" i="5"/>
  <c r="BE170" i="5"/>
  <c r="BE197" i="5"/>
  <c r="BE200" i="5"/>
  <c r="BE203" i="5"/>
  <c r="BE208" i="5"/>
  <c r="BE212" i="5"/>
  <c r="BE224" i="5"/>
  <c r="BE225" i="5"/>
  <c r="BE230" i="5"/>
  <c r="BE233" i="5"/>
  <c r="BE236" i="5"/>
  <c r="BE239" i="5"/>
  <c r="BE264" i="5"/>
  <c r="BE269" i="5"/>
  <c r="BE271" i="5"/>
  <c r="BE284" i="5"/>
  <c r="BE287" i="5"/>
  <c r="BE300" i="5"/>
  <c r="BE307" i="5"/>
  <c r="BE309" i="5"/>
  <c r="BE311" i="5"/>
  <c r="BE317" i="5"/>
  <c r="BE334" i="5"/>
  <c r="BE343" i="5"/>
  <c r="BE345" i="5"/>
  <c r="BE349" i="5"/>
  <c r="J56" i="6"/>
  <c r="BE107" i="6"/>
  <c r="BE110" i="6"/>
  <c r="BE125" i="6"/>
  <c r="BE88" i="2"/>
  <c r="BE91" i="2"/>
  <c r="BE101" i="2"/>
  <c r="BE129" i="2"/>
  <c r="BE145" i="2"/>
  <c r="BE148" i="2"/>
  <c r="BE163" i="2"/>
  <c r="BE166" i="2"/>
  <c r="BE118" i="3"/>
  <c r="BE141" i="3"/>
  <c r="BE144" i="3"/>
  <c r="BE148" i="3"/>
  <c r="BE98" i="4"/>
  <c r="BE117" i="4"/>
  <c r="BE120" i="4"/>
  <c r="BK119" i="4"/>
  <c r="J119" i="4" s="1"/>
  <c r="J68" i="4" s="1"/>
  <c r="BE99" i="5"/>
  <c r="BE102" i="5"/>
  <c r="BE105" i="5"/>
  <c r="BE111" i="5"/>
  <c r="BE117" i="5"/>
  <c r="BE137" i="5"/>
  <c r="BE143" i="5"/>
  <c r="BE177" i="5"/>
  <c r="BE183" i="5"/>
  <c r="BE206" i="5"/>
  <c r="BE218" i="5"/>
  <c r="BE222" i="5"/>
  <c r="BE244" i="5"/>
  <c r="BE254" i="5"/>
  <c r="BE283" i="5"/>
  <c r="BE293" i="5"/>
  <c r="BE296" i="5"/>
  <c r="BE302" i="5"/>
  <c r="BE327" i="5"/>
  <c r="BE332" i="5"/>
  <c r="BE336" i="5"/>
  <c r="BE351" i="5"/>
  <c r="BE97" i="6"/>
  <c r="BE99" i="6"/>
  <c r="BE116" i="6"/>
  <c r="BE127" i="6"/>
  <c r="BE129" i="6"/>
  <c r="BK121" i="6"/>
  <c r="J121" i="6" s="1"/>
  <c r="J67" i="6" s="1"/>
  <c r="E48" i="7"/>
  <c r="J52" i="7"/>
  <c r="F55" i="7"/>
  <c r="BE86" i="7"/>
  <c r="BE87" i="7"/>
  <c r="BE88" i="7"/>
  <c r="BE91" i="7"/>
  <c r="BK101" i="7"/>
  <c r="J101" i="7" s="1"/>
  <c r="F37" i="2"/>
  <c r="BD55" i="1" s="1"/>
  <c r="F36" i="5"/>
  <c r="BA59" i="1" s="1"/>
  <c r="F36" i="4"/>
  <c r="BA58" i="1" s="1"/>
  <c r="F36" i="6"/>
  <c r="BA60" i="1" s="1"/>
  <c r="J36" i="3"/>
  <c r="AW57" i="1" s="1"/>
  <c r="AS54" i="1"/>
  <c r="F37" i="3"/>
  <c r="BB57" i="1" s="1"/>
  <c r="F39" i="5"/>
  <c r="BD59" i="1"/>
  <c r="F35" i="2"/>
  <c r="BB55" i="1" s="1"/>
  <c r="F36" i="3"/>
  <c r="BA57" i="1"/>
  <c r="J34" i="7"/>
  <c r="AW61" i="1" s="1"/>
  <c r="J34" i="2"/>
  <c r="AW55" i="1" s="1"/>
  <c r="F37" i="6"/>
  <c r="BB60" i="1"/>
  <c r="F39" i="3"/>
  <c r="BD57" i="1"/>
  <c r="J36" i="6"/>
  <c r="AW60" i="1"/>
  <c r="J36" i="5"/>
  <c r="AW59" i="1" s="1"/>
  <c r="F37" i="4"/>
  <c r="BB58" i="1"/>
  <c r="J36" i="4"/>
  <c r="AW58" i="1" s="1"/>
  <c r="F34" i="2"/>
  <c r="BA55" i="1" s="1"/>
  <c r="F38" i="5"/>
  <c r="BC59" i="1"/>
  <c r="F38" i="6"/>
  <c r="BC60" i="1" s="1"/>
  <c r="F39" i="4"/>
  <c r="BD58" i="1"/>
  <c r="F36" i="2"/>
  <c r="BC55" i="1" s="1"/>
  <c r="F38" i="4"/>
  <c r="BC58" i="1"/>
  <c r="F34" i="7"/>
  <c r="BA61" i="1" s="1"/>
  <c r="F35" i="7"/>
  <c r="BB61" i="1" s="1"/>
  <c r="F36" i="7"/>
  <c r="BC61" i="1" s="1"/>
  <c r="F38" i="3"/>
  <c r="BC57" i="1"/>
  <c r="F39" i="6"/>
  <c r="BD60" i="1" s="1"/>
  <c r="F37" i="5"/>
  <c r="BB59" i="1" s="1"/>
  <c r="J62" i="7" l="1"/>
  <c r="J63" i="7"/>
  <c r="T84" i="7"/>
  <c r="T83" i="7" s="1"/>
  <c r="P84" i="7"/>
  <c r="P83" i="7" s="1"/>
  <c r="AU61" i="1" s="1"/>
  <c r="P91" i="6"/>
  <c r="AU60" i="1"/>
  <c r="R97" i="5"/>
  <c r="R96" i="5" s="1"/>
  <c r="BK84" i="7"/>
  <c r="P86" i="2"/>
  <c r="P85" i="2" s="1"/>
  <c r="AU55" i="1" s="1"/>
  <c r="T90" i="3"/>
  <c r="T89" i="3" s="1"/>
  <c r="T97" i="5"/>
  <c r="T96" i="5" s="1"/>
  <c r="R90" i="3"/>
  <c r="R89" i="3" s="1"/>
  <c r="T91" i="6"/>
  <c r="P97" i="5"/>
  <c r="P96" i="5"/>
  <c r="AU59" i="1" s="1"/>
  <c r="R91" i="4"/>
  <c r="R90" i="4"/>
  <c r="R92" i="6"/>
  <c r="R91" i="6" s="1"/>
  <c r="P90" i="3"/>
  <c r="P89" i="3" s="1"/>
  <c r="AU57" i="1" s="1"/>
  <c r="R86" i="2"/>
  <c r="R85" i="2" s="1"/>
  <c r="R84" i="7"/>
  <c r="R83" i="7" s="1"/>
  <c r="BK97" i="5"/>
  <c r="J98" i="5"/>
  <c r="J65" i="5" s="1"/>
  <c r="BK92" i="6"/>
  <c r="BK91" i="6" s="1"/>
  <c r="J91" i="6" s="1"/>
  <c r="J32" i="6" s="1"/>
  <c r="AG60" i="1" s="1"/>
  <c r="J124" i="6"/>
  <c r="J69" i="6"/>
  <c r="BK90" i="3"/>
  <c r="BK89" i="3" s="1"/>
  <c r="J89" i="3" s="1"/>
  <c r="J63" i="3" s="1"/>
  <c r="BK337" i="5"/>
  <c r="J337" i="5" s="1"/>
  <c r="J73" i="5" s="1"/>
  <c r="BK86" i="2"/>
  <c r="J86" i="2" s="1"/>
  <c r="J60" i="2" s="1"/>
  <c r="J85" i="7"/>
  <c r="J61" i="7" s="1"/>
  <c r="BK91" i="4"/>
  <c r="J91" i="4" s="1"/>
  <c r="J64" i="4" s="1"/>
  <c r="F35" i="3"/>
  <c r="AZ57" i="1" s="1"/>
  <c r="J35" i="3"/>
  <c r="AV57" i="1" s="1"/>
  <c r="AT57" i="1" s="1"/>
  <c r="F35" i="4"/>
  <c r="AZ58" i="1" s="1"/>
  <c r="BB56" i="1"/>
  <c r="AX56" i="1"/>
  <c r="F35" i="5"/>
  <c r="AZ59" i="1" s="1"/>
  <c r="J33" i="7"/>
  <c r="AV61" i="1" s="1"/>
  <c r="AT61" i="1" s="1"/>
  <c r="F33" i="7"/>
  <c r="AZ61" i="1" s="1"/>
  <c r="J35" i="6"/>
  <c r="AV60" i="1" s="1"/>
  <c r="AT60" i="1" s="1"/>
  <c r="BA56" i="1"/>
  <c r="AW56" i="1" s="1"/>
  <c r="J35" i="4"/>
  <c r="AV58" i="1" s="1"/>
  <c r="AT58" i="1" s="1"/>
  <c r="F35" i="6"/>
  <c r="AZ60" i="1" s="1"/>
  <c r="BD56" i="1"/>
  <c r="F33" i="2"/>
  <c r="AZ55" i="1" s="1"/>
  <c r="J33" i="2"/>
  <c r="AV55" i="1" s="1"/>
  <c r="AT55" i="1" s="1"/>
  <c r="BC56" i="1"/>
  <c r="AY56" i="1"/>
  <c r="J35" i="5"/>
  <c r="AV59" i="1" s="1"/>
  <c r="AT59" i="1" s="1"/>
  <c r="J84" i="7" l="1"/>
  <c r="J83" i="7" s="1"/>
  <c r="J59" i="7" s="1"/>
  <c r="BK96" i="5"/>
  <c r="J96" i="5"/>
  <c r="J63" i="5"/>
  <c r="J41" i="6"/>
  <c r="J63" i="6"/>
  <c r="J92" i="6"/>
  <c r="J64" i="6"/>
  <c r="J90" i="3"/>
  <c r="J64" i="3" s="1"/>
  <c r="BK90" i="4"/>
  <c r="J90" i="4"/>
  <c r="J63" i="4"/>
  <c r="J97" i="5"/>
  <c r="J64" i="5" s="1"/>
  <c r="BK83" i="7"/>
  <c r="BK85" i="2"/>
  <c r="J85" i="2" s="1"/>
  <c r="J30" i="2" s="1"/>
  <c r="AG55" i="1" s="1"/>
  <c r="AN55" i="1" s="1"/>
  <c r="AN60" i="1"/>
  <c r="BA54" i="1"/>
  <c r="AW54" i="1" s="1"/>
  <c r="AK30" i="1" s="1"/>
  <c r="J32" i="3"/>
  <c r="AG57" i="1" s="1"/>
  <c r="AN57" i="1" s="1"/>
  <c r="BC54" i="1"/>
  <c r="W32" i="1" s="1"/>
  <c r="AZ56" i="1"/>
  <c r="AV56" i="1" s="1"/>
  <c r="AT56" i="1" s="1"/>
  <c r="BD54" i="1"/>
  <c r="W33" i="1" s="1"/>
  <c r="BB54" i="1"/>
  <c r="AX54" i="1" s="1"/>
  <c r="AU56" i="1"/>
  <c r="J60" i="7" l="1"/>
  <c r="J59" i="2"/>
  <c r="J39" i="2"/>
  <c r="J41" i="3"/>
  <c r="AZ54" i="1"/>
  <c r="W29" i="1" s="1"/>
  <c r="W31" i="1"/>
  <c r="J32" i="5"/>
  <c r="AG59" i="1"/>
  <c r="AN59" i="1" s="1"/>
  <c r="J30" i="7"/>
  <c r="AG61" i="1" s="1"/>
  <c r="AN61" i="1" s="1"/>
  <c r="AY54" i="1"/>
  <c r="AU54" i="1"/>
  <c r="W30" i="1"/>
  <c r="J32" i="4"/>
  <c r="AG58" i="1" s="1"/>
  <c r="AN58" i="1" s="1"/>
  <c r="J41" i="5" l="1"/>
  <c r="J41" i="4"/>
  <c r="J39" i="7"/>
  <c r="AV54" i="1"/>
  <c r="AK29" i="1" s="1"/>
  <c r="AG56" i="1"/>
  <c r="AN56" i="1" s="1"/>
  <c r="AT54" i="1" l="1"/>
  <c r="AG54" i="1"/>
  <c r="AN54" i="1" l="1"/>
  <c r="AK26" i="1"/>
  <c r="AK35" i="1" s="1"/>
</calcChain>
</file>

<file path=xl/sharedStrings.xml><?xml version="1.0" encoding="utf-8"?>
<sst xmlns="http://schemas.openxmlformats.org/spreadsheetml/2006/main" count="6204" uniqueCount="1169">
  <si>
    <t>Export Komplet</t>
  </si>
  <si>
    <t>VZ</t>
  </si>
  <si>
    <t>2.0</t>
  </si>
  <si>
    <t/>
  </si>
  <si>
    <t>False</t>
  </si>
  <si>
    <t>{3e5920e5-9b58-4373-a797-f0aaa5694ada}</t>
  </si>
  <si>
    <t>&gt;&gt;  skryté sloupce  &lt;&lt;</t>
  </si>
  <si>
    <t>0,01</t>
  </si>
  <si>
    <t>21</t>
  </si>
  <si>
    <t>15</t>
  </si>
  <si>
    <t>REKAPITULACE STAVBY</t>
  </si>
  <si>
    <t>v ---  níže se nacházejí doplnkové a pomocné údaje k sestavám  --- v</t>
  </si>
  <si>
    <t>Návod na vyplnění</t>
  </si>
  <si>
    <t>0,001</t>
  </si>
  <si>
    <t>Kód:</t>
  </si>
  <si>
    <t>20-0401</t>
  </si>
  <si>
    <t>Stavba:</t>
  </si>
  <si>
    <t>Dačice - rybník Peráček</t>
  </si>
  <si>
    <t>KSO:</t>
  </si>
  <si>
    <t>833 15 23</t>
  </si>
  <si>
    <t>CC-CZ:</t>
  </si>
  <si>
    <t>Místo:</t>
  </si>
  <si>
    <t>Dačice</t>
  </si>
  <si>
    <t>Datum:</t>
  </si>
  <si>
    <t>1. 4. 2020</t>
  </si>
  <si>
    <t>Zadavatel:</t>
  </si>
  <si>
    <t>IČ:</t>
  </si>
  <si>
    <t xml:space="preserve"> </t>
  </si>
  <si>
    <t>DIČ:</t>
  </si>
  <si>
    <t>Vyplň údaj</t>
  </si>
  <si>
    <t>Projektant:</t>
  </si>
  <si>
    <t>Ing. Zdeněk Hejtman, Dačice</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</si>
  <si>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</si>
  <si>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</si>
  <si>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</si>
  <si>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</si>
  <si>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</si>
  <si>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</si>
  <si>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</si>
  <si>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</si>
  <si>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</si>
  <si>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</si>
  <si>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</si>
  <si>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</si>
  <si>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</si>
  <si>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</si>
  <si>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</si>
  <si>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</si>
  <si>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</si>
  <si>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</si>
  <si>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</si>
  <si>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</si>
  <si>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</si>
  <si>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</si>
  <si>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</si>
  <si>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</si>
  <si>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</si>
  <si>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</si>
  <si>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</si>
  <si>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</si>
  <si>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</si>
  <si>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</si>
  <si>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</si>
  <si>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</si>
  <si>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</si>
  <si>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</si>
  <si>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</si>
  <si>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</si>
  <si>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</si>
  <si>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</si>
  <si>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</si>
  <si>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</si>
  <si>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</si>
  <si>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</si>
  <si>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</si>
  <si>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</si>
  <si>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Odbahnění rybníka</t>
  </si>
  <si>
    <t>STA</t>
  </si>
  <si>
    <t>1</t>
  </si>
  <si>
    <t>{54ff6287-0b14-480d-bc3f-27d681fd81fe}</t>
  </si>
  <si>
    <t>2</t>
  </si>
  <si>
    <t>SO 02</t>
  </si>
  <si>
    <t>Oprava hráze, zatěsnění průsaků</t>
  </si>
  <si>
    <t>{bc9e5f5b-7611-4bed-bf9b-c92bed17bb45}</t>
  </si>
  <si>
    <t>01</t>
  </si>
  <si>
    <t>oprava hráze</t>
  </si>
  <si>
    <t>Soupis</t>
  </si>
  <si>
    <t>{190cb957-68e8-4a35-9dde-3ce9bf2ffb67}</t>
  </si>
  <si>
    <t>02</t>
  </si>
  <si>
    <t>loviště a kádiště</t>
  </si>
  <si>
    <t>{71c5b213-c67b-4576-87d9-4a6532d8da59}</t>
  </si>
  <si>
    <t>03</t>
  </si>
  <si>
    <t>sdružený objekt</t>
  </si>
  <si>
    <t>{124f67a9-ce3b-417f-8270-3f290a82aed8}</t>
  </si>
  <si>
    <t>04</t>
  </si>
  <si>
    <t>požerák</t>
  </si>
  <si>
    <t>{4ef7fe11-b9d2-4944-89f6-f649c3e87a26}</t>
  </si>
  <si>
    <t>VON</t>
  </si>
  <si>
    <t>Vedlejší a ostatní náklady</t>
  </si>
  <si>
    <t>{e8d21d60-064b-45ba-b135-189d29a01222}</t>
  </si>
  <si>
    <t>KRYCÍ LIST SOUPISU PRACÍ</t>
  </si>
  <si>
    <t>Objekt:</t>
  </si>
  <si>
    <t>SO 01 - Odbahnění rybníka</t>
  </si>
  <si>
    <t>REKAPITULACE ČLENĚNÍ SOUPISU PRACÍ</t>
  </si>
  <si>
    <t>Kód dílu - Popis</t>
  </si>
  <si>
    <t>Cena celkem [CZK]</t>
  </si>
  <si>
    <t>-1</t>
  </si>
  <si>
    <t>HSV - Práce a dodávky HSV</t>
  </si>
  <si>
    <t xml:space="preserve">    1 - Zemní práce</t>
  </si>
  <si>
    <t xml:space="preserve">    5 - Komunikace pozemní</t>
  </si>
  <si>
    <t xml:space="preserve">    9 - Ostatní konstrukce a práce, bourání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</si>
  <si>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</si>
  <si>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</si>
  <si>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</si>
  <si>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</si>
  <si>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</si>
  <si>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</si>
  <si>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</si>
  <si>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</si>
  <si>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</si>
  <si>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</si>
  <si>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</si>
  <si>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</si>
  <si>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</si>
  <si>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</si>
  <si>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</si>
  <si>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</si>
  <si>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</si>
  <si>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</si>
  <si>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</si>
  <si>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</si>
  <si>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111103212</t>
  </si>
  <si>
    <t>Kosení travin a vodních rostlin ve vegetačním období divokého porostu středně hustého</t>
  </si>
  <si>
    <t>ha</t>
  </si>
  <si>
    <t>CS ÚRS 2020 01</t>
  </si>
  <si>
    <t>4</t>
  </si>
  <si>
    <t>-2119632909</t>
  </si>
  <si>
    <t>PSC</t>
  </si>
  <si>
    <t xml:space="preserve">Poznámka k souboru cen:_x000D_
1. Ceny nelze použít pro odstranění plazivých vodních rostlin; tyto práce se oceňují cenami souboru cen 111 10-34 Odstranění rákosu a plevele._x000D_
2. V cenách nejsou započteny náklady na další manipulaci s pokoseným travním porostem (divokým porostem, vodním rostlinstvem), tyto práce se oceňují cenami souboru cen 185 80-31 Shrabání a odvoz pokoseného porostu a organických naplavenin._x000D_
3. Množství jednotek se určí v hektarech plochy (vodní hladiny) na níž (pod níž) má být provedeno kosení._x000D_
</t>
  </si>
  <si>
    <t>VV</t>
  </si>
  <si>
    <t>1,1*0,7"výkres číslo D.1.tz</t>
  </si>
  <si>
    <t>111105050</t>
  </si>
  <si>
    <t>Příplatek za ruční kosení</t>
  </si>
  <si>
    <t>-931769226</t>
  </si>
  <si>
    <t>3</t>
  </si>
  <si>
    <t>m2</t>
  </si>
  <si>
    <t>113106134</t>
  </si>
  <si>
    <t>Rozebrání dlažeb komunikací pro pěší s přemístěním hmot na skládku na vzdálenost do 3 m nebo s naložením na dopravní prostředek s ložem z kameniva nebo živice a s jakoukoliv výplní spár strojně plochy jednotlivě do 50 m2 ze zámkové dlažby</t>
  </si>
  <si>
    <t>646309348</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</si>
  <si>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</si>
  <si>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21"výkres číslo D.1.3</t>
  </si>
  <si>
    <t>5</t>
  </si>
  <si>
    <t>121151113</t>
  </si>
  <si>
    <t>Sejmutí ornice strojně při souvislé ploše přes 100 do 500 m2, tl. vrstvy do 200 mm</t>
  </si>
  <si>
    <t>-2083914640</t>
  </si>
  <si>
    <t xml:space="preserve">Poznámka k souboru cen:_x000D_
1. V cenách jsou započteny i náklady na_x000D_
a) naložení sejmuté ornice na dopravní prostředek._x000D_
b) vodorovné přemístění na hromady v místě upotřebení nebo na dočasné či trvalé skládky na vzdálenost do 50 m a se složením._x000D_
2. Ceny lze použít i pro sejmutí podorničí._x000D_
3. V cenách nejsou započteny náklady na odstranění nevhodných přimísenin (kamenů, kořenů apod.); tyto práce se ocení individuálně._x000D_
</t>
  </si>
  <si>
    <t>450"výkres číslo D.1.3</t>
  </si>
  <si>
    <t>6</t>
  </si>
  <si>
    <t>122251102</t>
  </si>
  <si>
    <t>Odkopávky a prokopávky nezapažené strojně v hornině třídy těžitelnosti I skupiny 3 přes 20 do 50 m3</t>
  </si>
  <si>
    <t>m3</t>
  </si>
  <si>
    <t>-1756399049</t>
  </si>
  <si>
    <t xml:space="preserve">Poznámka k souboru cen:_x000D_
1. V cenách jsou započteny i náklady na přehození výkopku na vzdálenost do 3 m nebo naložení na dopravní prostředek._x000D_
</t>
  </si>
  <si>
    <t>25"úprava podélného profilu komunikace</t>
  </si>
  <si>
    <t>7</t>
  </si>
  <si>
    <t>122703602</t>
  </si>
  <si>
    <t>Odstranění nánosů z vypuštěných vodních nádrží nebo rybníků s uložením do hromad na vzdálenost do 20 m ve výkopišti při únosnosti dna přes 40 kPa do 60 kPa</t>
  </si>
  <si>
    <t>-1486854225</t>
  </si>
  <si>
    <t xml:space="preserve">Poznámka k souboru cen:_x000D_
1. Ceny nelze použít:_x000D_
a) pro odstraňování nánosu z nádrží se zpevněnými stěnami a dnem;_x000D_
b) předepisuje-li projekt ponechání části vrstvy nánosu na dně._x000D_
2. V cenách nejsou započteny náklady na provedení a udržování odvodňovacích příkopů; tyto práce, jsou-li projektem předepsány, se oceňují cenami souboru cen 125 70-33 Čištění melioračních kanálů._x000D_
3. Množství měrných jednotek se určí v m3 nánosu v rostlém stavu._x000D_
4. Vodorovné přemístění nánosu přes 20 m těžními stroji, které vyvozují malý specifický tlak na nános se oceňuje cenami souboru cen 162 25-3 . Vodorovné přemístění nánosu z vodních nádrží nebo rybníků._x000D_
</t>
  </si>
  <si>
    <t>5545"výkres číslo D.1.tz</t>
  </si>
  <si>
    <t>8</t>
  </si>
  <si>
    <t>9</t>
  </si>
  <si>
    <t>162351103</t>
  </si>
  <si>
    <t>Vodorovné přemístění výkopku nebo sypaniny po suchu na obvyklém dopravním prostředku, bez naložení výkopku, avšak se složením bez rozhrnutí z horniny třídy těžitelnosti I skupiny 1 až 3 na vzdálenost přes 50 do 500 m</t>
  </si>
  <si>
    <t>1451115694</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</si>
  <si>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</si>
  <si>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79,000"výkres číslo D.1.3</t>
  </si>
  <si>
    <t>25"odvoz výkopku na mezideponii</t>
  </si>
  <si>
    <t>25"odvoz výkopku z mezideponie k násypu komunikace, uvedení do původního stavu</t>
  </si>
  <si>
    <t>Součet</t>
  </si>
  <si>
    <t>10</t>
  </si>
  <si>
    <t>162651111</t>
  </si>
  <si>
    <t>Vodorovné přemístění výkopku nebo sypaniny po suchu na obvyklém dopravním prostředku, bez naložení výkopku, avšak se složením bez rozhrnutí z horniny třídy těžitelnosti I skupiny 1 až 3 na vzdálenost přes 3 000 do 4 000 m</t>
  </si>
  <si>
    <t>1119095845</t>
  </si>
  <si>
    <t>11</t>
  </si>
  <si>
    <t>167151101</t>
  </si>
  <si>
    <t>Nakládání, skládání a překládání neulehlého výkopku nebo sypaniny strojně nakládání, množství do 100 m3, z horniny třídy těžitelnosti I, skupiny 1 až 3</t>
  </si>
  <si>
    <t>1328491090</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</si>
  <si>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</si>
  <si>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79"výkres číslo D.1.3</t>
  </si>
  <si>
    <t>12</t>
  </si>
  <si>
    <t>167151111</t>
  </si>
  <si>
    <t>Nakládání, skládání a překládání neulehlého výkopku nebo sypaniny strojně nakládání, množství přes 100 m3, z hornin třídy těžitelnosti I, skupiny 1 až 3</t>
  </si>
  <si>
    <t>-1932871483</t>
  </si>
  <si>
    <t>13</t>
  </si>
  <si>
    <t>171151103</t>
  </si>
  <si>
    <t>Uložení sypanin do násypů s rozprostřením sypaniny ve vrstvách a s hrubým urovnáním zhutněných z hornin soudržných jakékoliv třídy těžitelnosti</t>
  </si>
  <si>
    <t>-1340453916</t>
  </si>
  <si>
    <t xml:space="preserve">Poznámka k souboru cen:_x000D_
1. Ceny lze použít i pro uložení sypaniny s předepsaným zhutněním na trvalé skládky, do koryt vodotečí a do prohlubní terénu._x000D_
2. Cenu 25-1101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nelze použít:_x000D_
a) pro uložení sypaniny do hrází; uložení netříděné sypaniny do hrází se oceňuje cenami souboru cen 171 uložení netříděných sypanin do hrází,_x000D_
b) pro uložení sypaniny do ochranných valů nebo těch jejich částí, jejichž šířka je menší než 3 m. Toto uložení se oceňuje cenami souboru cen 175 Obsyp objektů._x000D_
</t>
  </si>
  <si>
    <t>25"uvedení původního stavu v místě komunikace</t>
  </si>
  <si>
    <t>14</t>
  </si>
  <si>
    <t>171206111</t>
  </si>
  <si>
    <t>Uložení zemin schopných zúrodnění nebo výsypek do násypů předepsaných tvarů s urovnáním</t>
  </si>
  <si>
    <t>-479563484</t>
  </si>
  <si>
    <t>16</t>
  </si>
  <si>
    <t>181351103</t>
  </si>
  <si>
    <t>Rozprostření a urovnání ornice v rovině nebo ve svahu sklonu do 1:5 strojně při souvislé ploše přes 100 do 500 m2, tl. vrstvy do 200 mm</t>
  </si>
  <si>
    <t>-335284884</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</si>
  <si>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</si>
  <si>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450,000"výkres číslo D.1.3</t>
  </si>
  <si>
    <t>17</t>
  </si>
  <si>
    <t>181951111</t>
  </si>
  <si>
    <t>Úprava pláně vyrovnáním výškových rozdílů strojně v hornině třídy těžitelnosti I, skupiny 1 až 3 bez zhutnění</t>
  </si>
  <si>
    <t>-1884192839</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</si>
  <si>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</si>
  <si>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500"uvedení do původního stavu po demontáži provizorní komunikace</t>
  </si>
  <si>
    <t>18</t>
  </si>
  <si>
    <t>182151111</t>
  </si>
  <si>
    <t>Svahování trvalých svahů do projektovaných profilů strojně s potřebným přemístěním výkopku při svahování v zářezech v hornině třídy těžitelnosti I, skupiny 1 až 3</t>
  </si>
  <si>
    <t>1694702780</t>
  </si>
  <si>
    <t xml:space="preserve">Poznámka k souboru cen:_x000D_
1. Ceny jsou určeny pro svahování všech nově zřizovaných ploch výkopů nebo násypů ve sklonu přes 1:5._x000D_
2. Úprava ploch vodorovných nebo ve sklonu do 1 : 5 se oceňuje cenami souboru cen 181 Úprava pláně vyrovnáním výškových rozdílů strojně._x000D_
</t>
  </si>
  <si>
    <t>13029*1,05"výkres číslo D.1.tz</t>
  </si>
  <si>
    <t>19</t>
  </si>
  <si>
    <t>183551323</t>
  </si>
  <si>
    <t>Úprava zemědělské půdy - orba střední, hl. do 0,24 m, na ploše jednotlivě přes 5 ha, o sklonu do 5°</t>
  </si>
  <si>
    <t>1736163951</t>
  </si>
  <si>
    <t>195033/10000"výkres číslo D.1.tz</t>
  </si>
  <si>
    <t>20</t>
  </si>
  <si>
    <t>185803106</t>
  </si>
  <si>
    <t>Shrabání a odvoz pokoseného porostu a organických naplavenin divokého porostu</t>
  </si>
  <si>
    <t>1244721201</t>
  </si>
  <si>
    <t xml:space="preserve">Poznámka k souboru cen:_x000D_
1. Množství jednotek se určí v hektarech plochy, ze které byl porost shrabán._x000D_
2. Cenou 185 80-3108 organických naplavenin, jsou myšleny naplaveniny na břehových plochách po záplavách._x000D_
3. V cenách 185 03-3105 až -3107 jsou započteny i náklady na shrábání porostu na hromady na vzdálenost 30 m od okraje hladiny a následné naložení na dopravní prostředek a odvoz shrabu na skládku do 20 km._x000D_
4. V ceně 185 03-3108 jsou započteny i náklady na shrábání porostu na hromady na vzdálenost 20 m od okraje hladiny a následné naložení na dopravní prostředek a odvoz shrabu na skládku do 20 km. ._x000D_
5. V cenách nejsou započteny náklady na uložení shrabu na skládce._x000D_
</t>
  </si>
  <si>
    <t>1,1*0,7"výkres číslo D.1.tz - odvoz na kompostárnu</t>
  </si>
  <si>
    <t>186801501</t>
  </si>
  <si>
    <t>Provizorní vjezd do rybníka - zemina zřízení, odstranění</t>
  </si>
  <si>
    <t>640135859</t>
  </si>
  <si>
    <t>25"výkres číslo D.1.3</t>
  </si>
  <si>
    <t>Komunikace pozemní</t>
  </si>
  <si>
    <t>22</t>
  </si>
  <si>
    <t>564831111</t>
  </si>
  <si>
    <t>Podklad ze štěrkodrti ŠD s rozprostřením a zhutněním, po zhutnění tl. 100 mm</t>
  </si>
  <si>
    <t>301925937</t>
  </si>
  <si>
    <t>21,000"výkres číslo D.1.3</t>
  </si>
  <si>
    <t>23</t>
  </si>
  <si>
    <t>567140115</t>
  </si>
  <si>
    <t>Podklad ze směsi stmelené cementem SC bez dilatačních spár, s rozprostřením a zhutněním SC C 1,5/2,0 (SC II), po zhutnění tl. 250 mm</t>
  </si>
  <si>
    <t>401536409</t>
  </si>
  <si>
    <t xml:space="preserve">Poznámka k souboru cen:_x000D_
1. V cenách jsou započteny i náklady na ošetření povrchu podkladu vodou._x000D_
2. V cenách 567 1.-4 jsou započteny i náklady postřik proti odpařování vody._x000D_
3. V cenách nejsou započteny náklady na:_x000D_
a) příp. postřik, který se oceňuje cenou 919 74-8111 Postřik popř. zdrsnění povrchu cementobetonového krytu nebo podkladu ochrannou emulzí,_x000D_
b) zřízení dilatačních spár a jejich vyplnění; tyto práce se oceňují cenami souborů cen 919 11-1 Řezání dilatačních spár, 919 12-. Těsnění dilatačních spár a 919 13 Vyztužení dilatačních spár._x000D_
</t>
  </si>
  <si>
    <t>23,1"výkres číslo D.1.tz</t>
  </si>
  <si>
    <t>24</t>
  </si>
  <si>
    <t>580801501</t>
  </si>
  <si>
    <t>Oprava stávajících prvků komunikací, chodníky, obruby apod. - uvedení do původního stavu</t>
  </si>
  <si>
    <t>kč</t>
  </si>
  <si>
    <t>1511171177</t>
  </si>
  <si>
    <t>1"výkres číslo D.1.tz</t>
  </si>
  <si>
    <t>25</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</si>
  <si>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</si>
  <si>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</si>
  <si>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359807742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</si>
  <si>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</si>
  <si>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Ostatní konstrukce a práce, bourání</t>
  </si>
  <si>
    <t>26</t>
  </si>
  <si>
    <t>913121111</t>
  </si>
  <si>
    <t>Montáž a demontáž dočasných dopravních značek kompletních značek vč. podstavce a sloupku základních</t>
  </si>
  <si>
    <t>kus</t>
  </si>
  <si>
    <t>-975817047</t>
  </si>
  <si>
    <t xml:space="preserve">Poznámka k souboru cen:_x000D_
1. V cenách jsou započteny náklady na montáž i demontáž dočasné značky, nebo podstavce._x000D_
</t>
  </si>
  <si>
    <t>4"výkres číslo D.1.3</t>
  </si>
  <si>
    <t>27</t>
  </si>
  <si>
    <t>913121112</t>
  </si>
  <si>
    <t>Montáž a demontáž dočasných dopravních značek kompletních značek vč. podstavce a sloupku zvětšených</t>
  </si>
  <si>
    <t>-1128736626</t>
  </si>
  <si>
    <t>2"výkres číslo D.1.3</t>
  </si>
  <si>
    <t>28</t>
  </si>
  <si>
    <t>913121211</t>
  </si>
  <si>
    <t>Montáž a demontáž dočasných dopravních značek Příplatek za první a každý další den použití dočasných dopravních značek k ceně 12-1111</t>
  </si>
  <si>
    <t>-139290710</t>
  </si>
  <si>
    <t>400*4"výkres číslo D.1.3</t>
  </si>
  <si>
    <t>29</t>
  </si>
  <si>
    <t>913121212</t>
  </si>
  <si>
    <t>Montáž a demontáž dočasných dopravních značek Příplatek za první a každý další den použití dočasných dopravních značek k ceně 12-1112</t>
  </si>
  <si>
    <t>-1623294878</t>
  </si>
  <si>
    <t>400*2"výkres číslo D.1.3</t>
  </si>
  <si>
    <t>30</t>
  </si>
  <si>
    <t>M</t>
  </si>
  <si>
    <t>40445647</t>
  </si>
  <si>
    <t>dodatkové tabulky E1, E2a,b , E6, E9, E10 E12c, E17 500x500mm</t>
  </si>
  <si>
    <t>-1564880432</t>
  </si>
  <si>
    <t>31</t>
  </si>
  <si>
    <t>40445619</t>
  </si>
  <si>
    <t>zákazové, příkazové dopravní značky B1-B34, C1-15 500mm</t>
  </si>
  <si>
    <t>-1822181047</t>
  </si>
  <si>
    <t>32</t>
  </si>
  <si>
    <t>40416515</t>
  </si>
  <si>
    <t>výstražné dopravní značky tabule POZOR výjezd vozidel stavby</t>
  </si>
  <si>
    <t>1921870124</t>
  </si>
  <si>
    <t>33</t>
  </si>
  <si>
    <t>95271102</t>
  </si>
  <si>
    <t>nájem podstavce pro dopravní značku  za 1 den/nad 7 dní</t>
  </si>
  <si>
    <t>-714404975</t>
  </si>
  <si>
    <t>34</t>
  </si>
  <si>
    <t>95271106</t>
  </si>
  <si>
    <t>nájem sloupku dopravní značky za 1 den/nad 7 dní</t>
  </si>
  <si>
    <t>-1873528080</t>
  </si>
  <si>
    <t>35</t>
  </si>
  <si>
    <t>979051121</t>
  </si>
  <si>
    <t>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t>
  </si>
  <si>
    <t>-94672934</t>
  </si>
  <si>
    <t xml:space="preserve">Poznámka k souboru cen:_x000D_
1. Ceny jsou určeny pouze pro případy havárií, přeložek nebo běžných oprav inženýrských sítí._x000D_
2. Ceny 05-1111 a 05-1112 jsou určeny jen pro očištění vybouraných dlaždic, desek nebo tvarovek uložených do lože ze sypkého materiálu bez pojiva._x000D_
3. Ceny nelze použít v rámci výstavby nových inženýrských sítí._x000D_
4. Přemístění vybouraných obrubníků, krajníků, desek nebo dílců na vzdálenost přes 10 m se oceňuje cenami souboru cen 997 22-1 Vodorovná doprava vybouraných hmot._x000D_
</t>
  </si>
  <si>
    <t>997</t>
  </si>
  <si>
    <t>Přesun sutě</t>
  </si>
  <si>
    <t>36</t>
  </si>
  <si>
    <t>997221612</t>
  </si>
  <si>
    <t>Nakládání na dopravní prostředky pro vodorovnou dopravu vybouraných hmot</t>
  </si>
  <si>
    <t>t</t>
  </si>
  <si>
    <t>1582241827</t>
  </si>
  <si>
    <t xml:space="preserve">Poznámka k souboru cen:_x000D_
1. Ceny lze použít i pro překládání při lomené dopravě._x000D_
2. Ceny nelze použít při dopravě po železnici, po vodě nebo neobvyklými dopravními prostředky._x000D_
</t>
  </si>
  <si>
    <t>998</t>
  </si>
  <si>
    <t>Přesun hmot</t>
  </si>
  <si>
    <t>37</t>
  </si>
  <si>
    <t>998226011</t>
  </si>
  <si>
    <t>Přesun hmot pro pozemní komunikace a letiště s krytem montovaným ze silničních dílců ze železového nebo předpjatého betonu dopravní vzdálenost do 200 m jakékoliv délky objektu</t>
  </si>
  <si>
    <t>-1832260717</t>
  </si>
  <si>
    <t>SO 02 - Oprava hráze, zatěsnění průsaků</t>
  </si>
  <si>
    <t>Soupis:</t>
  </si>
  <si>
    <t>01 - oprava hráze</t>
  </si>
  <si>
    <t xml:space="preserve">    4 - Vodorovné konstrukce</t>
  </si>
  <si>
    <t>114203104</t>
  </si>
  <si>
    <t>Rozebrání dlažeb nebo záhozů s naložením na dopravní prostředek záhozů, rovnanin a soustřeďovacích staveb provedených na sucho</t>
  </si>
  <si>
    <t>1089993492</t>
  </si>
  <si>
    <t xml:space="preserve">Poznámka k souboru cen:_x000D_
1. Ceny jsou určeny pro rozebrání:_x000D_
a) dlažeb na suchu, nad vodou i ve vodě, při hloubce vody do 300 mm nad původně upraveným ložem pro dlažbu;_x000D_
b) záhozů, rovnanin a soustřeďovacích staveb z lomového kamene na suchu, nad vodou i ve vodě, při hloubce vody do 3 m nad kótou projektovaného rozebrání;_x000D_
c) schodů z lomového kamene._x000D_
2. Ceny nelze použít pro rozebrání:_x000D_
a) dlažeb ve vodě při hloubce vody přes 300 mm nad původně upraveným ložem pro dlažbu;_x000D_
b) záhozů, rovnanin a soustřeďovacích staveb z lomového kamene ve vodě při hloubce vody pře 3 m nad kótou projektovaného rozebrání; tyto práce se oceňují individuálně._x000D_
3. V cenách jsou započteny i náklady na:_x000D_
a) naložení kamene nebo tvárnic na dopravní prostředek, nebo uložení do 3 m za břehovou čáru;_x000D_
b) uložení materiálu odlišné velikosti od ostatní dlažby, získaného při bourání schodů, do 3 m za břehovou čáru._x000D_
4. V cenách nejsou započteny náklady na:_x000D_
a) očištění lomového kamene nebo tvárnic od hlíny, písku nebo malty; tyto práce se oceňují cenami souboru cen 114 20-32 Očištění lomového kamene nebo betonových tvárnic;_x000D_
b) třídění lomového kamene nebo tvárnic; tyto práce se oceňují cenou 114 20-3301 Třídění lomového kamene nebo betonových tvárnic;_x000D_
c) srovnání lomového kamene nebo tvárnic do měřitelných figur; tyto práce se oceňují cenami souboru cen 114 20-34 Srovnání lomového kamene nebo betonových tvárnic do měřitelných figur._x000D_
5. Objem rozebrání se určí v m3:_x000D_
a) dlažeb jako součin plochy a průměrné tloušťky dlažby bez podkladního lože;_x000D_
b) schodů jako součin plochy v šikmé rovině a tloušťky 350 mm;_x000D_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stavby._x000D_
6. Množství jednotek se určí v m3 dlažby, záhozu nebo soustřeďovací stavby._x000D_
</t>
  </si>
  <si>
    <t>183,5"výkres číslo C.3</t>
  </si>
  <si>
    <t>114203401</t>
  </si>
  <si>
    <t>Srovnání lomového kamene nebo betonových tvárnic do měřitelných figur s přemístěním na vzdálenost do 10 m</t>
  </si>
  <si>
    <t>1783088051</t>
  </si>
  <si>
    <t xml:space="preserve">Poznámka k souboru cen:_x000D_
1. Vzdálenost přemístění se určuje mezi těžištěm původní hromady a těžištěm měřitelné figury._x000D_
2. Množství jednotek se určí v m3 srovnaného lomového kamene nebo tvárnic do měřitelných figur._x000D_
</t>
  </si>
  <si>
    <t>114203409</t>
  </si>
  <si>
    <t>Srovnání lomového kamene nebo betonových tvárnic do měřitelných figur Příplatek k ceně za každých dalších i započatých 10 m</t>
  </si>
  <si>
    <t>1080200675</t>
  </si>
  <si>
    <t>122251105</t>
  </si>
  <si>
    <t>Odkopávky a prokopávky nezapažené strojně v hornině třídy těžitelnosti I skupiny 3 přes 500 do 1 000 m3</t>
  </si>
  <si>
    <t>-222729635</t>
  </si>
  <si>
    <t>673,5"výkres číslo C.3</t>
  </si>
  <si>
    <t>122251405</t>
  </si>
  <si>
    <t>Vykopávky v zemnících na suchu strojně zapažených i nezapažených v hornině třídy těžitelnosti I skupiny 3 přes 500 do 1 000 m3</t>
  </si>
  <si>
    <t>-880430056</t>
  </si>
  <si>
    <t>892"výkres číslo C.3</t>
  </si>
  <si>
    <t>162551108</t>
  </si>
  <si>
    <t>Vodorovné přemístění výkopku nebo sypaniny po suchu na obvyklém dopravním prostředku, bez naložení výkopku, avšak se složením bez rozhrnutí z horniny třídy těžitelnosti I skupiny 1 až 3 na vzdálenost přes 2 500 do 3 000 m</t>
  </si>
  <si>
    <t>-312941468</t>
  </si>
  <si>
    <t>892,000"výkres číslo C.3</t>
  </si>
  <si>
    <t>1577660883</t>
  </si>
  <si>
    <t>171103201</t>
  </si>
  <si>
    <t>Uložení netříděných sypanin do zemních hrází z hornin třídy těžitelnosti I a II, skupiny 1 až 4 pro jakoukoliv šířku koruny přehradních a jiných vodních nádrží se zhutněním do 100 % PS - koef. C s příměsí jílové hlíny do 20 % objemu</t>
  </si>
  <si>
    <t>-1458304908</t>
  </si>
  <si>
    <t xml:space="preserve">Poznámka k souboru cen:_x000D_
1. Ceny nelze použít pro rozšíření návodního nebo vzdušného líce zemních hrází, jehož šířka je menší než 3 m; toto rozšíření se ocení cenou 172 15-3102 Zřízení těsnícího jádra nebo šířky těsnící vrstvy přes 1 do 3 m._x000D_
</t>
  </si>
  <si>
    <t>171201221</t>
  </si>
  <si>
    <t>Poplatek za uložení stavebního odpadu na skládce (skládkovné) zeminy a kamení zatříděného do Katalogu odpadů pod kódem 17 05 04</t>
  </si>
  <si>
    <t>1536688635</t>
  </si>
  <si>
    <t xml:space="preserve">Poznámka k souboru cen:_x000D_
1. Ceny uvedené v souboru cen je doporučeno opravit podle aktuálních cen místně příslušné skládky._x000D_
2. V cenách je započítán poplatek za ukládání odpadu dle zákona 185/2001 Sb._x000D_
</t>
  </si>
  <si>
    <t>673,5*2 'Přepočtené koeficientem množství</t>
  </si>
  <si>
    <t>171251201</t>
  </si>
  <si>
    <t>Uložení sypaniny na skládky nebo meziskládky bez hutnění s upravením uložené sypaniny do předepsaného tvaru</t>
  </si>
  <si>
    <t>272594808</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</si>
  <si>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</si>
  <si>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943814706</t>
  </si>
  <si>
    <t>189"výkres číslo C.3</t>
  </si>
  <si>
    <t>181411121</t>
  </si>
  <si>
    <t>Založení trávníku na půdě předem připravené plochy do 1000 m2 výsevem včetně utažení lučního v rovině nebo na svahu do 1:5</t>
  </si>
  <si>
    <t>-1022020404</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</si>
  <si>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</si>
  <si>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189,000"výkres číslo C.3</t>
  </si>
  <si>
    <t>00572474</t>
  </si>
  <si>
    <t>osivo směs travní krajinná-svahová</t>
  </si>
  <si>
    <t>kg</t>
  </si>
  <si>
    <t>399119368</t>
  </si>
  <si>
    <t>189*0,025 'Přepočtené koeficientem množství</t>
  </si>
  <si>
    <t>182251101</t>
  </si>
  <si>
    <t>Svahování trvalých svahů do projektovaných profilů strojně s potřebným přemístěním výkopku při svahování násypů v jakékoliv hornině</t>
  </si>
  <si>
    <t>-396241935</t>
  </si>
  <si>
    <t>1365"výkres číslo C.3</t>
  </si>
  <si>
    <t>Vodorovné konstrukce</t>
  </si>
  <si>
    <t>457532112</t>
  </si>
  <si>
    <t>Filtrační vrstvy jakékoliv tloušťky a sklonu z hrubého drceného kameniva se zhutněním do 10 pojezdů/m3, frakce od 16-63 do 32-63 mm</t>
  </si>
  <si>
    <t>1996899569</t>
  </si>
  <si>
    <t xml:space="preserve">Poznámka k souboru cen:_x000D_
1. Ceny jsou určeny při jakémkoliv množství filtračních vrstev._x000D_
2. Ceny neplatí, je-li předepsáno mísení více frakcí kameniva v jedné vrstvě; tyto práce se oceňují individuálně._x000D_
3. V cenách jsou započteny i náklady na:_x000D_
a) průměrné množství kameniva zatlačeného do podloží,_x000D_
b) urovnání líce vrstvy._x000D_
4. Objem se stanoví v m3 filtrační vrstvy._x000D_
5. Příplatek k cenám je určen pro položky -1111 až -2111._x000D_
</t>
  </si>
  <si>
    <t>87"výkres číslo C.3</t>
  </si>
  <si>
    <t>457971121</t>
  </si>
  <si>
    <t>Zřízení vrstvy z geotextilie s přesahem bez připevnění k podkladu, s potřebným dočasným zatěžováním včetně zakotvení okraje o sklonu přes 10° do 35°, šířky geotextilie do 3 m</t>
  </si>
  <si>
    <t>1182905312</t>
  </si>
  <si>
    <t xml:space="preserve">Poznámka k souboru cen:_x000D_
1. Ceny jsou určeny pro ukládání geotextilií jakéhokoliv druhu a obchodní značky._x000D_
2. Ceny neplatí pro zřízení břehového opevnění perforovanou fólií z umělých hmot. Tyto práce se oceňují cenami souboru cen 469 15-11 Zřízení břehového opevnění perforovanou fólií._x000D_
3. Plocha se stanoví v m2 rozvinuté pohledové plochy, na níž má být uložena geotextilie. Při vícevrstvové konstrukci se takto zjištěná plocha u cen -1111 až 1122 násobí počtem vrstev._x000D_
4. V cenách nejsou započteny náklady na dodávku geotextilií; tyto se oceňují ve specifikaci. Ztratné, které kryje i náklady na nezbytný technologický přesah geotextilií, lze dohodnout u pásů šířky do 3 m ve výši 20 %, u pásů šířky přes 3 do 7,5 m ve výši 8 %._x000D_
</t>
  </si>
  <si>
    <t>69311199</t>
  </si>
  <si>
    <t>geotextilie netkaná separační, ochranná, filtrační, drenážní PES(70%)+PP(30%) 300g/m2</t>
  </si>
  <si>
    <t>1951879405</t>
  </si>
  <si>
    <t>1365,000*1,05</t>
  </si>
  <si>
    <t>461211711</t>
  </si>
  <si>
    <t>Patka z lomového kamene lomařsky upraveného pro dlažbu zděná na sucho bez výplně spár</t>
  </si>
  <si>
    <t>756069121</t>
  </si>
  <si>
    <t xml:space="preserve">Poznámka k souboru cen:_x000D_
1. Ceny lze použít i pro patky, které podpírají pohoz, vegetační, popř. jiné opevnění svahu._x000D_
2. Ceny neplatí pro zřízení záhozových patek z lomového kamene. Tyto se oceňují cenami souboru cen 462 51-11 Zához z lomového kamene._x000D_
3. V cenách jsou započteny i náklady na úpravu povrchu viditelných ploch patky._x000D_
4. Objem se stanoví v m3 konstrukce patky._x000D_
</t>
  </si>
  <si>
    <t>132"výkres číslo C.3</t>
  </si>
  <si>
    <t>464511110</t>
  </si>
  <si>
    <t>Pohoz dna nebo svahů jakékoliv tloušťky z lomového kamene neupraveného tříděného z terénu - bez dodávky kamene</t>
  </si>
  <si>
    <t>218844768</t>
  </si>
  <si>
    <t xml:space="preserve">Poznámka k souboru cen:_x000D_
1. Ceny neplatí pro zpevnění dna nebo svahů drceným kamenivem 63-125 mm prolévaným cementovou maltou s uzavírací vrstvou tl.do 50 mm z betonu, na povrchu uhlazenou; tyto práce se oceňují cenami souboru cen 469 52-1 . Zpevnění drceným kamenivem 63-125 mm prolévaným cementovou maltou._x000D_
2. V cenách jsou započteny i náklady na úpravu jednotlivých kamenů hmotnosti přes 500 kg dodatečným rozpojením na místě uložení._x000D_
3. Objem se stanoví v m3 pohozu._x000D_
</t>
  </si>
  <si>
    <t>464511111</t>
  </si>
  <si>
    <t>Pohoz dna nebo svahů jakékoliv tloušťky z lomového kamene neupraveného tříděného z terénu</t>
  </si>
  <si>
    <t>-2020376600</t>
  </si>
  <si>
    <t>71,5"výkres číslo C.3</t>
  </si>
  <si>
    <t>998321011</t>
  </si>
  <si>
    <t>Přesun hmot pro objekty hráze přehradní zemní a kamenité dopravní vzdálenost do 500 m</t>
  </si>
  <si>
    <t>-717356422</t>
  </si>
  <si>
    <t>02 - loviště a kádiště</t>
  </si>
  <si>
    <t xml:space="preserve">    2 - Zakládání</t>
  </si>
  <si>
    <t>Zakládání</t>
  </si>
  <si>
    <t>291211111</t>
  </si>
  <si>
    <t>Zřízení zpevněné plochy ze silničních panelů osazených do lože tl. 50 mm z kameniva</t>
  </si>
  <si>
    <t>-1224133180</t>
  </si>
  <si>
    <t xml:space="preserve">Poznámka k souboru cen:_x000D_
1. Ceny jsou určeny pro zpevnění plochy při zakládání objektů mechanizmy o hmotnosti přes 20 t._x000D_
2. V ceně jsou započteny i náklady na:_x000D_
a) kamenivo frakce 0 - 32 mm,_x000D_
b) rozprostření podkladu,_x000D_
c) osazení silničních panelů._x000D_
3. V ceně nejsou započteny náklady na dodávku silničních panelů; tato dodávka se oceňuje ve specifikaci s dvojnásobnou obratovostí. Předepíše-li projekt ponechat tento materiál jako trvale zabudovaný i po založení objektu, oceňuje se toto dodání bez obratovosti._x000D_
</t>
  </si>
  <si>
    <t>7*7+2*7,5"výkres číslo D.2.8</t>
  </si>
  <si>
    <t>59381006</t>
  </si>
  <si>
    <t xml:space="preserve">panel silniční 3,00x1,00x0,215m </t>
  </si>
  <si>
    <t>-1469213313</t>
  </si>
  <si>
    <t>1"výkres číslo D.2.8</t>
  </si>
  <si>
    <t>593813381</t>
  </si>
  <si>
    <t>panel silniční 3,00x2,00x0,215m</t>
  </si>
  <si>
    <t>2011592741</t>
  </si>
  <si>
    <t>59381136</t>
  </si>
  <si>
    <t>panel silniční 2,00x1,00x0,15m</t>
  </si>
  <si>
    <t>-653953978</t>
  </si>
  <si>
    <t>8"výkres číslo D.2.8</t>
  </si>
  <si>
    <t>593810031</t>
  </si>
  <si>
    <t>panel silniční 2,00x1,50x0,15m</t>
  </si>
  <si>
    <t>256881606</t>
  </si>
  <si>
    <t>4"výkres číslo D.2.8</t>
  </si>
  <si>
    <t>451313531</t>
  </si>
  <si>
    <t>Podkladní vrstva z betonu prostého pod dlažbu se zvýšenými nároky na prostředí tl. přes 150 do 200 mm</t>
  </si>
  <si>
    <t>604068410</t>
  </si>
  <si>
    <t xml:space="preserve">Poznámka k souboru cen:_x000D_
1. Ceny lze použít i pro podkladní vrstvy pod dno a svahy melioračních kanálů._x000D_
2. Ceny nelze použít pro podkladní vrstvy pod konstrukci dna vývarů; tyto práce lze ocenit cenami souboru cen 321 3 . - . . Konstrukce z betonu vodníc h staveb části A 01 katalogu 321-1 Hráze a úprava na tocích._x000D_
</t>
  </si>
  <si>
    <t>2*8"výkres číslo D.2.8</t>
  </si>
  <si>
    <t>451571112</t>
  </si>
  <si>
    <t>Lože pod dlažby ze štěrkopísků, tl. vrstvy přes 100 do 150 mm</t>
  </si>
  <si>
    <t>941420500</t>
  </si>
  <si>
    <t xml:space="preserve">Poznámka k souboru cen:_x000D_
1. Ceny lze použít i pro zřízení podkladního lože pod patky a konstrukce z prefabrikátů._x000D_
2. V cenách jsou započteny i náklady na urovnání líce vrstvy._x000D_
3. Plocha se stanoví v m2 dlažby, pod kterou je lože určeno._x000D_
</t>
  </si>
  <si>
    <t>451571212</t>
  </si>
  <si>
    <t>Lože pod dlažby z kameniva těženého hrubého, tl. vrstvy přes 100 do 150 mm</t>
  </si>
  <si>
    <t>-740177649</t>
  </si>
  <si>
    <t>7*7+7*2,5"výkres číslo D.2.8</t>
  </si>
  <si>
    <t>465210122</t>
  </si>
  <si>
    <t>Schody z lomového kamene lomařsky upraveného pro dlažbu na cementovou maltu, s vyspárováním cementovou maltou, tl. kamene 250 mm</t>
  </si>
  <si>
    <t>1610889315</t>
  </si>
  <si>
    <t xml:space="preserve">Poznámka k souboru cen:_x000D_
1. V cenách jsou započteny i náklady na úpravu líce schodů._x000D_
2. V cenách nejsou započteny náklady na:_x000D_
a) podkladní betonové lože; toto se oceňuje cenami souboru cen 451 31-51 Podkladní a výplňové vrstvy z betonu prostého,_x000D_
b) lože z kameniva; toto se oceňuje cenami souboru cen 451 . . - . . Lože z kameniva._x000D_
3. Plocha se stanoví v m2 konstrukce jako součin délky a šířky schodů; šířkou schodů je součet délky stupně a šířek obou obrub._x000D_
</t>
  </si>
  <si>
    <t>920101501</t>
  </si>
  <si>
    <t>Demontáž a likvidace stávajícího loviště a kádiště</t>
  </si>
  <si>
    <t>650329929</t>
  </si>
  <si>
    <t>1"výkres číslo D.2.2</t>
  </si>
  <si>
    <t>998322011</t>
  </si>
  <si>
    <t>Přesun hmot pro objekty hráze přehradní zděné, betonové, železobetonové dopravní vzdálenost do 500 m</t>
  </si>
  <si>
    <t>-1325447358</t>
  </si>
  <si>
    <t>03 - sdružený objekt</t>
  </si>
  <si>
    <t xml:space="preserve">    3 - Svislé a kompletní konstrukce</t>
  </si>
  <si>
    <t xml:space="preserve">    8 - Trubní vedení</t>
  </si>
  <si>
    <t>PSV - Práce a dodávky PSV</t>
  </si>
  <si>
    <t xml:space="preserve">    767 - Konstrukce zámečnické</t>
  </si>
  <si>
    <t>113106123</t>
  </si>
  <si>
    <t>Rozebrání dlažeb komunikací pro pěší s přemístěním hmot na skládku na vzdálenost do 3 m nebo s naložením na dopravní prostředek s ložem z kameniva nebo živice a s jakoukoliv výplní spár ručně ze zámkové dlažby</t>
  </si>
  <si>
    <t>945304664</t>
  </si>
  <si>
    <t>2,5*1,5"výkres číslo D.2.8</t>
  </si>
  <si>
    <t>113107524</t>
  </si>
  <si>
    <t>Odstranění podkladů nebo krytů při překopech inženýrských sítí s přemístěním hmot na skládku ve vzdálenosti do 3 m nebo s naložením na dopravní prostředek strojně plochy jednotlivě přes 15 m2 z kameniva hrubého drceného, o tl. vrstvy přes 300 do 400 mm</t>
  </si>
  <si>
    <t>1277029201</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</si>
  <si>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 jsou určeny pouze pro případy havárií a přeložek._x000D_
3. Ceny nelze použít v rámci výstavby nových inženýrských sítí._x000D_
4. Ceny_x000D_
a) –7011 až –7013, -7411 až -7413 a -7511 až -7513 lze použít i pro odstranění podkladů nebo krytů ze štěrkopísku, škváry, strusky nebo z mechanicky zpevněných zemin,_x000D_
b) –7021 až 7025, -7421 až -7425 a -7521 až -7525 lze použít i pro odstranění podkladů nebo krytů ze zemin stabilizovaných vápnem,_x000D_
c) –7030 až -7034, -7430 až -7434 a -7530 až -7534 lze použít i pro odstranění dlažeb uložených do betonového lože a dlažeb z mozaiky uložených do cementové malty nebo podkladu ze zemin stabilizovaných cementem._x000D_
5. Ceny lze použít i pro odstranění podkladů nebo krytů opatřených živičnými postřiky nebo nátěry._x000D_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zanedbává._x000D_
7. Přemístění vybouraného materiálu na vzdálenost přes 3 m se oceňuje cenami souborů cen 997 22-1 Vodorovná doprava suti._x000D_
8. Cenypro odstranění živičných podkladů nebo krytů -704 ., -744 . a -754 . nelze použít pro odstranění podkladu nebo krytu frézováním._x000D_
</t>
  </si>
  <si>
    <t>7,4*2+2,5*2,5"výkres číslo D.2.6</t>
  </si>
  <si>
    <t>113107543</t>
  </si>
  <si>
    <t>Odstranění podkladů nebo krytů při překopech inženýrských sítí s přemístěním hmot na skládku ve vzdálenosti do 3 m nebo s naložením na dopravní prostředek strojně plochy jednotlivě přes 15 m2 živičných, o tl. vrstvy přes 100 do 150 mm</t>
  </si>
  <si>
    <t>-546567157</t>
  </si>
  <si>
    <t>113201112</t>
  </si>
  <si>
    <t>Vytrhání obrub s vybouráním lože, s přemístěním hmot na skládku na vzdálenost do 3 m nebo s naložením na dopravní prostředek silničních ležatých</t>
  </si>
  <si>
    <t>m</t>
  </si>
  <si>
    <t>-411101554</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</si>
  <si>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</si>
  <si>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113202111</t>
  </si>
  <si>
    <t>Vytrhání obrub s vybouráním lože, s přemístěním hmot na skládku na vzdálenost do 3 m nebo s naložením na dopravní prostředek z krajníků nebo obrubníků stojatých</t>
  </si>
  <si>
    <t>-1676862202</t>
  </si>
  <si>
    <t>122251104</t>
  </si>
  <si>
    <t>Odkopávky a prokopávky nezapažené strojně v hornině třídy těžitelnosti I skupiny 3 přes 100 do 500 m3</t>
  </si>
  <si>
    <t>615138875</t>
  </si>
  <si>
    <t>6*4,3*8"výkres číslo D.2.8</t>
  </si>
  <si>
    <t>132354203</t>
  </si>
  <si>
    <t>Hloubení zapažených rýh šířky přes 800 do 2 000 mm strojně s urovnáním dna do předepsaného profilu a spádu v hornině třídy těžitelnosti II skupiny 4 přes 50 do 100 m3</t>
  </si>
  <si>
    <t>-504108824</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</si>
  <si>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</si>
  <si>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10*2*(3-0,4)"výkres číslo D.2.6</t>
  </si>
  <si>
    <t>133354101</t>
  </si>
  <si>
    <t>Hloubení zapažených šachet strojně v hornině třídy těžitelnosti II skupiny 4 do 20 m3</t>
  </si>
  <si>
    <t>-1809622768</t>
  </si>
  <si>
    <t xml:space="preserve">Poznámka k souboru cen:_x000D_
1. Ceny jsou určeny pro šachty hloubky do 12 m. Šachty větších hloubek se oceňují individuálně._x000D_
2. V cenách jsou započteny i náklady na:_x000D_
a) svislé přemístění výkopku,_x000D_
b) urovnání dna do předepsaného profilu a spádu._x000D_
c) přehození výkopku na přilehlém terénu na vzdálenost do 3 m od hrany šachty nebo naložení na dopravní prostředek._x000D_
</t>
  </si>
  <si>
    <t>2,5*2,5*(3-0,4)"výkres číslo D.2.7</t>
  </si>
  <si>
    <t>151811132</t>
  </si>
  <si>
    <t>Zřízení pažicích boxů pro pažení a rozepření stěn rýh podzemního vedení hloubka výkopu do 4 m, šířka přes 1,2 do 2,5 m</t>
  </si>
  <si>
    <t>837622215</t>
  </si>
  <si>
    <t xml:space="preserve">Poznámka k souboru cen:_x000D_
1. Množství měrných jednotek pažicích boxů se určuje v m2 celkové zapažené plochy (započítávají se obě strany výkopu)._x000D_
</t>
  </si>
  <si>
    <t>12*2*3"výkres číslo D.2.6</t>
  </si>
  <si>
    <t>151811232</t>
  </si>
  <si>
    <t>Odstranění pažicích boxů pro pažení a rozepření stěn rýh podzemního vedení hloubka výkopu do 4 m, šířka přes 1,2 do 2,5 m</t>
  </si>
  <si>
    <t>296274813</t>
  </si>
  <si>
    <t>1001330409</t>
  </si>
  <si>
    <t>46,522+206,4"zemina pro zpětný zásyp odvoz na mezideponii</t>
  </si>
  <si>
    <t>46,522+206,4"zemina pro zpětný zásyp odvoz z mezideponii ke zpětnému zásypu</t>
  </si>
  <si>
    <t>162651131</t>
  </si>
  <si>
    <t>Vodorovné přemístění výkopku nebo sypaniny po suchu na obvyklém dopravním prostředku, bez naložení výkopku, avšak se složením bez rozhrnutí z horniny třídy těžitelnosti II na vzdálenost skupiny 4 a 5 na vzdálenost přes 3 000 do 4 000 m</t>
  </si>
  <si>
    <t>1439034939</t>
  </si>
  <si>
    <t>206,4+52+16,25"celkový objem výkopu</t>
  </si>
  <si>
    <t>-206,4-46,522"celkový objem zásypu</t>
  </si>
  <si>
    <t>903769223</t>
  </si>
  <si>
    <t>-246849614</t>
  </si>
  <si>
    <t>1940885460</t>
  </si>
  <si>
    <t>21,728*2</t>
  </si>
  <si>
    <t>1766449805</t>
  </si>
  <si>
    <t>174151101</t>
  </si>
  <si>
    <t>Zásyp sypaninou z jakékoliv horniny strojně s uložením výkopku ve vrstvách se zhutněním jam, šachet, rýh nebo kolem objektů v těchto vykopávkách</t>
  </si>
  <si>
    <t>-2086189033</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</si>
  <si>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</si>
  <si>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10*(2*2,6-1,2*1,2)"výkres číslo D.2.6</t>
  </si>
  <si>
    <t>2,5*2,5*3-2,1*1,8*2,6"výkres číslo D.2.7</t>
  </si>
  <si>
    <t>185505011</t>
  </si>
  <si>
    <t>Dodávka a zhotovení jílového těsnění</t>
  </si>
  <si>
    <t>-300364745</t>
  </si>
  <si>
    <t>11,421*0,75"výkres číslo D.2.8</t>
  </si>
  <si>
    <t>Svislé a kompletní konstrukce</t>
  </si>
  <si>
    <t>321213345</t>
  </si>
  <si>
    <t>Zdivo nadzákladové z lomového kamene vodních staveb přehrad, jezů a plavebních komor, spodní stavby vodních elektráren, odběrných věží a výpustných zařízení, opěrných zdí, šachet, šachtic a ostatních konstrukcí obkladní z lomového kamene lomařsky upraveného s vyspárováním, na cementovou maltu</t>
  </si>
  <si>
    <t>-747456910</t>
  </si>
  <si>
    <t xml:space="preserve">Poznámka k souboru cen:_x000D_
1. Ceny -3235, -3345, -3445 lze použít i pro dlažby z lomového kamene o sklonu přes 1:1._x000D_
2. Ceny -4511, -4591 lze použít i pro rovnaninu z lomového kamene o sklonu přes 1:1._x000D_
3. Objem se stanoví v m3 zdiva; objem dutin do 0,20 m3 jednotlivě se od celkového objemu neodečítá._x000D_
</t>
  </si>
  <si>
    <t>7,1*(0,9*0,3+2,1*0,3)</t>
  </si>
  <si>
    <t>(pi*0,9*0,5+1,8+2,6)*(pi*6,2*0,5-1,4)*0,3</t>
  </si>
  <si>
    <t>Součet"výkres číslo D.2.8</t>
  </si>
  <si>
    <t>321321115</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</si>
  <si>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25/30</t>
  </si>
  <si>
    <t>-252387102</t>
  </si>
  <si>
    <t xml:space="preserve">Poznámka k souboru cen:_x000D_
1. Ceny lze použít i pro:_x000D_
a) konstrukce těsnících ostruh, vývarů, patek, dotlačných klínů, vtoků hrází a vodních elektráren, injekčních, revizních a komunikačních štol a základových výpustí hrází, podklad pod dlažbu dna vývaru,_x000D_
b) betony nevodostavebné a nemrazuvzdorné, pokud jsou výjimečně použity v částech konstrukcí._x000D_
2. Ceny neplatí pro:_x000D_
a) předsádkový beton; tento se oceňuje cenami souboru cen 313 43- .1 Předsádkový beton konstrukcí vodních staveb,_x000D_
b) betonový podklad pod dlažbu; tento se oceňuje cenami souboru cen 451 31-51 Podkladní a výplňové vrstvy z betonu prostého pod dlažbu,_x000D_
c) betonovou těsnící nebo opevňovací vrstvu; tato se oceňuje cenami souboru cen 457 31- Těsnicí vrstva z betonu odolného proti agresivnímu prostředí,_x000D_
d) betonové zálivky kotevních šroubů, ocelových konstrukcí, různých dutin apod.; tyto se oceňují cenami souboru cen 936 45-71 Zálivka kotevních šroubů, ocelových konstrukcí, různých dutin apod.._x000D_
3. V cenách jsou započteny i náklady na :_x000D_
a) úpravu, opracování a ošetření pracovních spár tlakovou vodou, vzduchem nebo odstraněním betonové vrstvy,_x000D_
b) spojovací vrstvu na pracovních spárách,_x000D_
c) ošetření a ochranu čerstvého betonu proti povětrnostním vlivům a proti vysýchání,_x000D_
d) odstranění drátů z líce konstrukce a na úpravu líce v místě po odstraněných drátech,_x000D_
e) osazení kotevních želez při betonování konstrukce,_x000D_
f) ztížení práce u drážek otvorů, kapes, injekčních trubek apod.._x000D_
4. V cenách z betonu pro konstrukce bílých van 321 32-12 nejsou započteny náklady na těsnění dilatačních a pracovních spar, tyto se oceňují cenami souborů cen 953 33 části A08 katalogu 801-1 Budovy a haly - zděné a monolitické._x000D_
5. Objem se stanoví v m3 betonové konstrukce; objem dutin jednotlivě do 0,20 m3 se od celkového objemu neodečítá._x000D_
</t>
  </si>
  <si>
    <t>1,2*0,65*1+0,65*0,76*0,3*2"nátokový objekt</t>
  </si>
  <si>
    <t>(2,65+3,2+1,6)*0,4*(1,16+0,76)"opěrná zídka</t>
  </si>
  <si>
    <t>7,1*1*0,85+7,1*0,9*3,7"kce sdruženého objektu</t>
  </si>
  <si>
    <t>(7,1*pi*0,5-1,4)*(1*0,85+0,9*3,25)"kce sdruženého objektu kruhová</t>
  </si>
  <si>
    <t>1,4*1,4*1,12"základ pro požerák</t>
  </si>
  <si>
    <t>-20,934"odpočet objemu zdiva z lomového kamene</t>
  </si>
  <si>
    <t>321351010</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</si>
  <si>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</si>
  <si>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1597454924</t>
  </si>
  <si>
    <t xml:space="preserve">Poznámka k souboru cen:_x000D_
1. Ceny jsou určeny pro:_x000D_
a) bednění prováděné v prostorách zapažených nebo nezapažených,_x000D_
b) bednění ploch vodorovných, svislých nebo skloněných,_x000D_
c) bednění v prostoru bez výztuže nebo s výztuží jakékoliv hustoty,_x000D_
d) bednění prováděné taženou lištou, taženým bedněním, prefabrikovaným bedněním apod., kromě betonového prefabrikovaného bednění._x000D_
2. Ceny neplatí pro:_x000D_
a) bednění pohledových betonů. Tyto náklady se oceňují individuálně;_x000D_
b) bednění konstrukcí spirál a savek. Tyto náklady se oceňují cenami souboru cen 321 35-6111 až -6940 Obednění a odbednění spirál a savek._x000D_
c) bednění základových pasů, tyto práce lze ocenit cenami 27.35 katalogu 801-1._x000D_
3. V cenách jsou započteny i náklady na:_x000D_
a) podíl bednění otvorů, kapes, rýh, prostupů, výklenků apod. objemu jednotlivě do 1 m3,_x000D_
b) bednění v provedení, které nevyžaduje další úpravu betonových a železobetonových konstrukcí._x000D_
4. V cenách nejsou započteny náklady na podpěrné konstrukce; tyto se oceňují cenami katalogu 800-3 Lešení._x000D_
5. Plocha se stanoví v m2 rozvinuté plochy obedňované konstrukce._x000D_
6. Při výpočtu rozvinuté plochy obedňované konstrukce se neberou v úvahu otvory, kapsy, rýhy, prostupy, výklenky apod. objemu jednotlivě do 1 m3 ._x000D_
</t>
  </si>
  <si>
    <t>(1,2+0,65)*2*1+(0,65*2+0,3)*0,76*2"nátokový objekt</t>
  </si>
  <si>
    <t>(2,65+3,2+1,6+0,4)*2*(1,16+0,76)"opěrná zídka</t>
  </si>
  <si>
    <t>(7,1+1)*2*0,85+(7,1+0,9)*2*3,7"kce sdruženého objektu</t>
  </si>
  <si>
    <t>4*1,4*1,12"zákilad pro požerák</t>
  </si>
  <si>
    <t>321351020</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</si>
  <si>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válcově zakřivených</t>
  </si>
  <si>
    <t>-1697831570</t>
  </si>
  <si>
    <t>(7,1*pi*0,5-1,4)*(2*0,85+2*3,25)"kce sdruženého objektu kruhová</t>
  </si>
  <si>
    <t>321352010</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</si>
  <si>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</si>
  <si>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-242742468</t>
  </si>
  <si>
    <t>321352020</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</si>
  <si>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válcově zakřivených</t>
  </si>
  <si>
    <t>-734458059</t>
  </si>
  <si>
    <t>321368211</t>
  </si>
  <si>
    <t>Výztuž železobetonových konstrukcí vodních staveb přehrad, jezů a plavebních komor, spodní stavby vodních elektráren, jader přehrad, odběrných věží a výpustných zařízení, opěrných zdí, šachet, šachtic a ostatních konstrukcí jednotlivé pruty svařované sítě z ocelových tažených drátů jakéhokoliv druhu oceli jakéhokoliv průměru a roztečí</t>
  </si>
  <si>
    <t>826518115</t>
  </si>
  <si>
    <t xml:space="preserve">Poznámka k souboru cen:_x000D_
1. Ceny lze použít i pro:_x000D_
a) výztuž prováděnou v obedněných prostorách,_x000D_
b) výztuž koster obalených sítí; potažení kostry hustým pletivem se oceňuje individuálně,_x000D_
c) výztuž z armokošů._x000D_
2. V cenách jsou započteny i náklady na bodové svařování nahrazující vázaní drátem._x000D_
3. V cenách nejsou započteny náklady na provedení nosných svarů a na provedení svarů přenášejících tahová napětí při přepravě a montáži výztuže z vyztužených koster; tyto se oceňují cenami souboru cen 320 36-0 Svařované nosné spoje._x000D_
4. Množství jednotek se stanoví v t hmotnosti výztuže bez prostřihu._x000D_
</t>
  </si>
  <si>
    <t>(1,2+0,65)*2*1+(0,65*2+0,3)*0,76*2+1,2*0,65*2+0,65*0,3*2*2"nátokový objekt</t>
  </si>
  <si>
    <t>(2,65+3,2+1,6+0,4)*2*(1,16+0,76)+(2,65+3,2+1,6)*0,4*2"opěrná zídka</t>
  </si>
  <si>
    <t>(7,1+1)*2*0,85+(7,1+0,9)*2*3,7+7,1*1*2"kce sdruženého objektu</t>
  </si>
  <si>
    <t>1,4*4*1,12+1,4*1,4*2"základ pro požerák</t>
  </si>
  <si>
    <t>221,91*7,667*1,25*0,001</t>
  </si>
  <si>
    <t>2089693485</t>
  </si>
  <si>
    <t>451541111</t>
  </si>
  <si>
    <t>Lože pod potrubí, stoky a drobné objekty v otevřeném výkopu ze štěrkodrtě 0-63 mm</t>
  </si>
  <si>
    <t>941375310</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</si>
  <si>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</si>
  <si>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2,7"výkres číslo D.2.7</t>
  </si>
  <si>
    <t>452321141</t>
  </si>
  <si>
    <t>Podkladní a zajišťovací konstrukce z betonu železového v otevřeném výkopu desky pod potrubí, stoky a drobné objekty z betonu tř. C 16/20</t>
  </si>
  <si>
    <t>-1546195540</t>
  </si>
  <si>
    <t xml:space="preserve">Poznámka k souboru cen:_x000D_
1. Ceny -1121 až -1191 a -1192 lze použít i pro ochrannou vrstvu pod železobetonové konstrukce._x000D_
2. Ceny -2121 až -2191 a -2192 jsou určeny pro jakékoliv úkosy sedel._x000D_
</t>
  </si>
  <si>
    <t>0,97"výkres číslo D.2.7</t>
  </si>
  <si>
    <t>452312161</t>
  </si>
  <si>
    <t>Podkladní a zajišťovací konstrukce z betonu prostého v otevřeném výkopu sedlové lože pod potrubí z betonu tř. C 25/30</t>
  </si>
  <si>
    <t>-593996874</t>
  </si>
  <si>
    <t>12*1,2*0,2"výkres číslo D.2.6</t>
  </si>
  <si>
    <t>95</t>
  </si>
  <si>
    <t>452368211</t>
  </si>
  <si>
    <t>Výztuž podkladních desek, bloků nebo pražců v otevřeném výkopu ze svařovaných sítí typu Kari</t>
  </si>
  <si>
    <t>139902478</t>
  </si>
  <si>
    <t>2,2*2,2*5,267*1,25*0,001"výkres D.2. - 7</t>
  </si>
  <si>
    <t>465513227</t>
  </si>
  <si>
    <t>Dlažba z lomového kamene lomařsky upraveného na cementovou maltu, s vyspárováním cementovou maltou, tl. kamene 250 mm</t>
  </si>
  <si>
    <t>-1864814600</t>
  </si>
  <si>
    <t xml:space="preserve">Poznámka k souboru cen:_x000D_
1. Ceny neplatí pro:_x000D_
a) dlažby o sklonu přes 1:1; tyto se oceňují příslušnými cenami souboru cen 326 21-1 . Zdivo nadzákladové z lomového kamene upraveného._x000D_
2. V cenách nejsou započteny náklady na:_x000D_
a) podkladní betonové lože; toto se oceňuje cenami souboru cen 451 31-51 Podkladní a výplňové vrstvy z betonu prostého,_x000D_
b) lože z kameniva; toto se oceňuje cenami souboru cen 451 . . - . . Lože z kameniva._x000D_
3. Plocha se stanoví v m2 rozvinuté lícní plochy dlažby._x000D_
</t>
  </si>
  <si>
    <t>pi*2,65*2,65*0,5+0,6*0,65"výkres číslo D.2.8</t>
  </si>
  <si>
    <t>564861111</t>
  </si>
  <si>
    <t>Podklad ze štěrkodrti ŠD s rozprostřením a zhutněním, po zhutnění tl. 200 mm</t>
  </si>
  <si>
    <t>1056752657</t>
  </si>
  <si>
    <t>3,75"výkres číslo D.2.8 původní chodník</t>
  </si>
  <si>
    <t>5,1"výkres číslo D.2.8 nový chodník</t>
  </si>
  <si>
    <t>566901233</t>
  </si>
  <si>
    <t>Vyspravení podkladu po překopech inženýrských sítí plochy přes 15 m2 s rozprostřením a zhutněním štěrkodrtí tl. 200 mm</t>
  </si>
  <si>
    <t>2023736270</t>
  </si>
  <si>
    <t xml:space="preserve">Poznámka k souboru cen:_x000D_
1. Ceny jsou určeny pro vyspravení podkladů po překopech pro inženýrské sítětrvalé i dočasné (předepíše-li je projekt)._x000D_
2. Ceny jsou určeny pouze pro případy havárií, přeložek nebo běžných oprav inženýrských sítí._x000D_
3. Ceny nelze použít v rámci výstavby nových inženýrských sítí._x000D_
4. V cenách nejsou započteny náklady na příp. nutný spojovací postřik, který se oceňuje cenami souboru cen 573 2.-11 Postřik živičný spojovací části A01 tohoto katalogu._x000D_
</t>
  </si>
  <si>
    <t>566901244</t>
  </si>
  <si>
    <t>Vyspravení podkladu po překopech inženýrských sítí plochy přes 15 m2 s rozprostřením a zhutněním kamenivem hrubým drceným tl. 250 mm</t>
  </si>
  <si>
    <t>807150279</t>
  </si>
  <si>
    <t>566901261</t>
  </si>
  <si>
    <t>Vyspravení podkladu po překopech inženýrských sítí plochy přes 15 m2 s rozprostřením a zhutněním obalovaným kamenivem ACP (OK) tl. 100 mm</t>
  </si>
  <si>
    <t>1343357031</t>
  </si>
  <si>
    <t>572341111</t>
  </si>
  <si>
    <t>Vyspravení krytu komunikací po překopech inženýrských sítí plochy přes 15 m2 asfaltovým betonem ACO (AB), po zhutnění tl. přes 30 do 50 mm</t>
  </si>
  <si>
    <t>-1611464463</t>
  </si>
  <si>
    <t xml:space="preserve">Poznámka k souboru cen:_x000D_
1. Ceny jsou určeny pro vyspravení krytů po překopech pro inženýrské sítě trvalé i dočasné (předepíše-li to projekt)._x000D_
2. Ceny jsou určeny pouze pro případy havárií, přeložek nebo běžných oprav inženýrských sítí._x000D_
3. Ceny nelze použít v rámci výstavby nových inženýrských sítí._x000D_
4. V cenách nejsou započteny náklady na:_x000D_
a) postřik živičný spojovací, který se oceňuje cenami souboru cen 573 2.-11 Postřik živičný spojovací části A 01 tohoto katalogu,_x000D_
b) zdrsňovací posyp, který se oceňuje cenami 578 90-112 Zdrsňovací posyp litého asfaltu z kameniva drobného drceného obaleného asfaltem při překopech inženýrských sítí, 572 40-41 Posyp živičného podkladu nebo krytu části C 01 tohoto katalogu._x000D_
</t>
  </si>
  <si>
    <t>573211112</t>
  </si>
  <si>
    <t>Postřik spojovací PS bez posypu kamenivem z asfaltu silničního, v množství 0,70 kg/m2</t>
  </si>
  <si>
    <t>-932515504</t>
  </si>
  <si>
    <t>571478997</t>
  </si>
  <si>
    <t>38</t>
  </si>
  <si>
    <t>59245296</t>
  </si>
  <si>
    <t>dlažba zámková tvaru I 200x165x100mm přírodní</t>
  </si>
  <si>
    <t>1121681590</t>
  </si>
  <si>
    <t>5,1*1,1</t>
  </si>
  <si>
    <t>Trubní vedení</t>
  </si>
  <si>
    <t>39</t>
  </si>
  <si>
    <t>820471811</t>
  </si>
  <si>
    <t>Bourání stávajícího potrubí ze železobetonu v otevřeném výkopu DN přes 600 do 800</t>
  </si>
  <si>
    <t>884246018</t>
  </si>
  <si>
    <t xml:space="preserve">Poznámka k souboru cen:_x000D_
1. Ceny jsou určeny pro bourání vodovodního a kanalizačního potrubí._x000D_
2. V cenách jsou započteny náklady na bourání potrubí včetně tvarovek._x000D_
</t>
  </si>
  <si>
    <t>2"výkres číslo D.2.8</t>
  </si>
  <si>
    <t>40</t>
  </si>
  <si>
    <t>871390420</t>
  </si>
  <si>
    <t>Montáž kanalizačního potrubí z plastů z polypropylenu PP korugovaného nebo žebrovaného SN 12 DN 400</t>
  </si>
  <si>
    <t>7094547</t>
  </si>
  <si>
    <t xml:space="preserve">Poznámka k souboru cen:_x000D_
1. V cenách montáže potrubí nejsou započteny náklady na dodání trub, elektrospojek a těsnicích kroužků pokud tyto nejsou součástí dodávky potrubí. Tyto náklady se oceňují ve specifikaci._x000D_
2. V cenách potrubí z trubek polyetylenových a polypropylenových nejsou započteny náklady na dodání tvarovek použitých pro napojení na jiný druh potrubí; tvarovky se oceňují ve specifikaci._x000D_
3. Ztratné lze dohodnout:_x000D_
a) u trub kanalizačních z tvrdého PVC ve směrné výši 3 %,_x000D_
b) u trub polyetylenových a polypropylenových ve směrné výši 1,5._x000D_
</t>
  </si>
  <si>
    <t>1,6"výkres číslo D.2.8</t>
  </si>
  <si>
    <t>41</t>
  </si>
  <si>
    <t>28614136</t>
  </si>
  <si>
    <t>trubka kanalizační žebrovaná PP DN 400 dl 2m</t>
  </si>
  <si>
    <t>-156233568</t>
  </si>
  <si>
    <t>42</t>
  </si>
  <si>
    <t>871470420</t>
  </si>
  <si>
    <t>Montáž kanalizačního potrubí z plastů z polypropylenu PP korugovaného nebo žebrovaného SN 12 DN 800</t>
  </si>
  <si>
    <t>-450431530</t>
  </si>
  <si>
    <t>2,5+12"výkres číslo D.2.8</t>
  </si>
  <si>
    <t>43</t>
  </si>
  <si>
    <t>28617273</t>
  </si>
  <si>
    <t>trubka kanalizační PP korugovaná DN 800x6000mm SN12</t>
  </si>
  <si>
    <t>1183805580</t>
  </si>
  <si>
    <t>98</t>
  </si>
  <si>
    <t>877470440</t>
  </si>
  <si>
    <t>Montáž tvarovek na kanalizačním plastovém potrubí z polypropylenu PP korugovaného nebo žebrovaného šachtových vložek DN 800</t>
  </si>
  <si>
    <t>-63160552</t>
  </si>
  <si>
    <t xml:space="preserve">Poznámka k souboru cen:_x000D_
1. V cenách montáže tvarovek nejsou započteny náklady na dodání tvarovek. Tyto náklady se oceňují ve specifikaci._x000D_
2. V cenách montáže tvarovek jsou započteny náklady na dodání těsnicích kroužků, pokud tyto nejsou součástí dodávky tvarovek._x000D_
</t>
  </si>
  <si>
    <t>2"výkres D.2. - 7</t>
  </si>
  <si>
    <t>99</t>
  </si>
  <si>
    <t>286174871</t>
  </si>
  <si>
    <t>vložka šachtová kanalizace DN 800</t>
  </si>
  <si>
    <t>758592438</t>
  </si>
  <si>
    <t>44</t>
  </si>
  <si>
    <t>880101501</t>
  </si>
  <si>
    <t>Dodávka a osazení límcového těsnění DN 400</t>
  </si>
  <si>
    <t>-2018413595</t>
  </si>
  <si>
    <t>45</t>
  </si>
  <si>
    <t>880101502</t>
  </si>
  <si>
    <t>Dodávka a osazení límcového těsnění DN 800</t>
  </si>
  <si>
    <t>-1783544494</t>
  </si>
  <si>
    <t>1"výkres číslo D.2.7</t>
  </si>
  <si>
    <t>46</t>
  </si>
  <si>
    <t>880101503</t>
  </si>
  <si>
    <t>Dodávka a osazení nerezové spojky potrubí šíře 300mm - napojení nového potrubí na stávající</t>
  </si>
  <si>
    <t>-1323965869</t>
  </si>
  <si>
    <t>47</t>
  </si>
  <si>
    <t>880101504</t>
  </si>
  <si>
    <t xml:space="preserve">Dodávka a osazení atypického nerezového kusu, po obvodu zatěsněno MS tmelem </t>
  </si>
  <si>
    <t>-926611376</t>
  </si>
  <si>
    <t>48</t>
  </si>
  <si>
    <t>880101505</t>
  </si>
  <si>
    <t>Dodávka a osazení límcového těsnění DN 1100 s upínacími pásky</t>
  </si>
  <si>
    <t>-1572487188</t>
  </si>
  <si>
    <t>52</t>
  </si>
  <si>
    <t>894411311</t>
  </si>
  <si>
    <t>Osazení betonových nebo železobetonových dílců pro šachty skruží rovných</t>
  </si>
  <si>
    <t>990539128</t>
  </si>
  <si>
    <t xml:space="preserve">Poznámka k souboru cen:_x000D_
1. V cenách nejsou započteny náklady na dodání betonových nebo železobetonových dílců a těsnění; dodání těchto se oceňuje ve specifikaci._x000D_
</t>
  </si>
  <si>
    <t>53</t>
  </si>
  <si>
    <t>59224051</t>
  </si>
  <si>
    <t>skruž pro kanalizační šachty se zabudovanými stupadly 100x50x12cm</t>
  </si>
  <si>
    <t>-358619149</t>
  </si>
  <si>
    <t>54</t>
  </si>
  <si>
    <t>894412411</t>
  </si>
  <si>
    <t>Osazení betonových nebo železobetonových dílců pro šachty skruží přechodových</t>
  </si>
  <si>
    <t>9552257</t>
  </si>
  <si>
    <t>55</t>
  </si>
  <si>
    <t>59224312</t>
  </si>
  <si>
    <t>kónus šachetní betonový kapsové plastové stupadlo 100x62,5x58cm</t>
  </si>
  <si>
    <t>-1313460523</t>
  </si>
  <si>
    <t>102</t>
  </si>
  <si>
    <t>59224187</t>
  </si>
  <si>
    <t>prstenec šachtový vyrovnávací betonový 625x120x100mm</t>
  </si>
  <si>
    <t>919333464</t>
  </si>
  <si>
    <t>96</t>
  </si>
  <si>
    <t>894414111</t>
  </si>
  <si>
    <t>Osazení betonových nebo železobetonových dílců pro šachty skruží základových (dno)</t>
  </si>
  <si>
    <t>1394001460</t>
  </si>
  <si>
    <t>1"výkres D.2. - 7</t>
  </si>
  <si>
    <t>97</t>
  </si>
  <si>
    <t>PFB.1126005</t>
  </si>
  <si>
    <t xml:space="preserve">Dno čtvercové TZZ-Q 150/170 </t>
  </si>
  <si>
    <t>-1710530410</t>
  </si>
  <si>
    <t>100</t>
  </si>
  <si>
    <t>894414211</t>
  </si>
  <si>
    <t>Osazení betonových nebo železobetonových dílců pro šachty desek zákrytových</t>
  </si>
  <si>
    <t>-1880273364</t>
  </si>
  <si>
    <t>101</t>
  </si>
  <si>
    <t>59224375</t>
  </si>
  <si>
    <t>deska betonová zákrytová šachetní přechodová čtvercová 150x180x100cm</t>
  </si>
  <si>
    <t>278315359</t>
  </si>
  <si>
    <t>59</t>
  </si>
  <si>
    <t>899104112</t>
  </si>
  <si>
    <t>Osazení poklopů litinových a ocelových včetně rámů pro třídu zatížení D400, E600</t>
  </si>
  <si>
    <t>-1946125176</t>
  </si>
  <si>
    <t xml:space="preserve">Poznámka k souboru cen:_x000D_
1. V cenách 899 10 -.112 nejsou započteny náklady na dodání poklopů včetně rámů; tyto náklady se oceňují ve specifikaci._x000D_
2. V cenách 899 10 -.113 nejsou započteny náklady na:_x000D_
a) dodání poklopů; tyto náklady se oceňují ve specifikaci,_x000D_
b) montáž rámů, která se oceňuje cenami souboru 452 11-21.. části A01 tohoto katalogu._x000D_
3. Poklopy a vtokové mříže dělíme do těchto tříd zatížení:_x000D_
a) A15, A50 pro plochy používané výlučně chodci a cyklisty,_x000D_
b) B125 pro chodníky, pěší zóny a plochy srovnatelné, plochy pro stání a parkování osobních automobilů i v patrech,_x000D_
c) C250 pro poklopy umístěné v ploše odvodňovacích proužků pozemní komunikace, která měřeno od hrany obrubníku, zasahuje nejvíce 0,5 m do vozovkya nejvíce 0,2 m do chodníku,_x000D_
d) D400 pro vozovky pozemních komunikací, ulice pro pěší, zpevněné krajnice a parkovací plochy, které jsou přístupné pro všechny druhy silničních vozidel,_x000D_
e) E600 pro plochy, které budou vystavené zvláště vysokému zatížení kol._x000D_
</t>
  </si>
  <si>
    <t>60</t>
  </si>
  <si>
    <t>55241014</t>
  </si>
  <si>
    <t>poklop šachtový třída D400, kruhový rám 785, vstup 600mm, bez ventilace s pantem</t>
  </si>
  <si>
    <t>1459457615</t>
  </si>
  <si>
    <t>61</t>
  </si>
  <si>
    <t>899501221</t>
  </si>
  <si>
    <t>Stupadla do šachet a drobných objektů ocelová s PE povlakem vidlicová pro přímé zabudování do hmoždinek</t>
  </si>
  <si>
    <t>1236565631</t>
  </si>
  <si>
    <t xml:space="preserve">Poznámka k souboru cen:_x000D_
1. Ceny jsou určeny pro osazení a dodání stupadel do netypových drobných objektů (oceňovaných cenami této části)._x000D_
</t>
  </si>
  <si>
    <t>5"výkres číslo D.2.7</t>
  </si>
  <si>
    <t>62</t>
  </si>
  <si>
    <t>899623171</t>
  </si>
  <si>
    <t>Obetonování potrubí nebo zdiva stok betonem prostým v otevřeném výkopu, beton tř. C 25/30</t>
  </si>
  <si>
    <t>-453061172</t>
  </si>
  <si>
    <t xml:space="preserve">Poznámka k souboru cen:_x000D_
1. Obetonování zdiva stok ve štole se oceňuje cenami souboru cen 359 31-02 Výplň za rubem cihelného zdiva stok části A 03 tohoto katalogu._x000D_
</t>
  </si>
  <si>
    <t>12*(1,2*1+pi*0,4*0,4)"výkres číslo D.2.6</t>
  </si>
  <si>
    <t>63</t>
  </si>
  <si>
    <t>899643111</t>
  </si>
  <si>
    <t>Bednění pro obetonování potrubí v otevřeném výkopu</t>
  </si>
  <si>
    <t>1824336792</t>
  </si>
  <si>
    <t>12*1,2*2"výkres číslo D.2.6</t>
  </si>
  <si>
    <t>64</t>
  </si>
  <si>
    <t>916131113</t>
  </si>
  <si>
    <t>Osazení silničního obrubníku betonového se zřízením lože, s vyplněním a zatřením spár cementovou maltou ležatého s boční opěrou z betonu prostého, do lože z betonu prostého</t>
  </si>
  <si>
    <t>-344204678</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</si>
  <si>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</si>
  <si>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65</t>
  </si>
  <si>
    <t>916131213</t>
  </si>
  <si>
    <t>Osazení silničního obrubníku betonového se zřízením lože, s vyplněním a zatřením spár cementovou maltou stojatého s boční opěrou z betonu prostého, do lože z betonu prostého</t>
  </si>
  <si>
    <t>1949042728</t>
  </si>
  <si>
    <t>4+3,5*2"výkres číslo D.2.8</t>
  </si>
  <si>
    <t>66</t>
  </si>
  <si>
    <t>59217017</t>
  </si>
  <si>
    <t>obrubník betonový chodníkový 1000x100x250mm</t>
  </si>
  <si>
    <t>-446695035</t>
  </si>
  <si>
    <t>67</t>
  </si>
  <si>
    <t>916991121</t>
  </si>
  <si>
    <t>Lože pod obrubníky, krajníky nebo obruby z dlažebních kostek z betonu prostého tř. C 16/20</t>
  </si>
  <si>
    <t>-669615732</t>
  </si>
  <si>
    <t>4*0,5*0,2+11*0,4*0,15"výkres číslo D.2.8</t>
  </si>
  <si>
    <t>68</t>
  </si>
  <si>
    <t>919732211</t>
  </si>
  <si>
    <t>Styčná pracovní spára při napojení nového živičného povrchu na stávající se zalitím za tepla modifikovanou asfaltovou hmotou s posypem vápenným hydrátem šířky do 15 mm, hloubky do 25 mm včetně prořezání spáry</t>
  </si>
  <si>
    <t>433096475</t>
  </si>
  <si>
    <t xml:space="preserve">Poznámka k souboru cen:_x000D_
1. V cenách jsou započteny i náklady na vyčištění spár, na impregnaci a zalití spár včetně dodání hmot._x000D_
</t>
  </si>
  <si>
    <t>69</t>
  </si>
  <si>
    <t>919735113</t>
  </si>
  <si>
    <t>Řezání stávajícího živičného krytu nebo podkladu hloubky přes 100 do 150 mm</t>
  </si>
  <si>
    <t>139324772</t>
  </si>
  <si>
    <t xml:space="preserve">Poznámka k souboru cen:_x000D_
1. V cenách jsou započteny i náklady na spotřebu vody._x000D_
</t>
  </si>
  <si>
    <t>7,4*2+2,5*4"výkres číslo D.2.6</t>
  </si>
  <si>
    <t>70</t>
  </si>
  <si>
    <t>953334423</t>
  </si>
  <si>
    <t>Těsnící plech do pracovních spar betonových konstrukcí horizontálních i vertikálních (podlaha - zeď, zeď - strop a technologických) délky do 2,5 m s nožičkou s bitumenovým povrchem oboustranným, šířky 160 mm</t>
  </si>
  <si>
    <t>-820882976</t>
  </si>
  <si>
    <t>7,1+pi*7,1*0,5"výkres číslo D.2.8</t>
  </si>
  <si>
    <t>71</t>
  </si>
  <si>
    <t>953334621</t>
  </si>
  <si>
    <t>Těsnící křížový plech do řízených smršťovacích spar betonových konstrukcí k vytvoření a utěsnění plánovaných spar šířky přes 200 do 300 mm</t>
  </si>
  <si>
    <t>-450020399</t>
  </si>
  <si>
    <t>3,25*4"výkres číslo D.2.8</t>
  </si>
  <si>
    <t>72</t>
  </si>
  <si>
    <t>960321271</t>
  </si>
  <si>
    <t>Bourání konstrukcí vodních staveb z hladiny, s naložením vybouraných hmot a suti na dopravní prostředek nebo s odklizením na hromady do vzdálenosti 20 m ze železobetonu</t>
  </si>
  <si>
    <t>390404376</t>
  </si>
  <si>
    <t xml:space="preserve">Poznámka k souboru cen:_x000D_
1. Ceny jsou určeny:_x000D_
a) cena 960 11-1221 i pro bourání:_x000D_
- konstrukcí z prostého nebo prokládaného betonu a asfaltobetonu,_x000D_
- patky z prefabrikátů,_x000D_
- záhozu z betonových bloků,_x000D_
- dlažby z kamene,_x000D_
- dlažby z betonových desek a tvárnic,_x000D_
- skruží studní pro kontrolní měření, pozorování čerpání vody,_x000D_
- prefabrikovaných obezdívek krátkých ražených štol,_x000D_
- prefabrikovaných těles kabelových tratí._x000D_
b) cena 960 19-1241 i pro bourání:_x000D_
- kamenných krycích desek,_x000D_
- obkladního zdiva,_x000D_
- schodů z kopáků,_x000D_
- balvanitého skluzu._x000D_
c) cena 960 21-1251 i pro bourání:_x000D_
- kyklopského zdiva,_x000D_
- těsnícího jádra z asfaltové malty i asfaltové malty prokládané kamenem,_x000D_
- patky z lomového kamene,_x000D_
- záhozu a pohozu prolitého cementovou nebo asfaltovou maltou,_x000D_
- rovnaniny z lomového kamene,_x000D_
- schodů z lomového kamene,_x000D_
- zdiva cihelného, tvárnicového, příček, mazanin a potěrů,_x000D_
- monolitických obezdívek krátkých ražených štol,_x000D_
d) cena 960 32-1271 i pro bourání betonových konstrukcí s vloženými ocelovými trubkami (pro měření a pozorování)._x000D_
2. Ceny nelze použít pro:_x000D_
a) bourání ve výkopišti, kdy bourání je součástí zemních prací; tyto práce se oceňují cenami katalogu 800-1 Zemní práce,_x000D_
b) bourání konstrukcí lože z kameniva, filtračních vrstev záhozu z lomového kamene, pohozu z kamene a kameniva; toto se oceňuje cenami katalogu 800-1 Zemní práce,_x000D_
c) bourání opeření svodidel, drátokamenného opevnění, břehového opevnění perforovanou folií, obsluhovacích lávek a stavidlových tabulí, limnigrafických latí, geotextilií; tyto práce se oceňují individuálně._x000D_
3. V cenách jsou započteny i náklady na bourání geotextilií, výplně otvorů tvárnic, drenáží, trubek a dilatačních prvků apod., zabudovaných v bouraných konstrukcích._x000D_
4. V cenách nejsou započteny náklady na:_x000D_
a) roubení horniny za bouranými konstrukcemi. Tyto se oceňují cenami katalogu 800-1 Zemní práce,_x000D_
b) svislou dopravu suti; tyto práce se oceňují cenami souboru cen 997 32-12 Svislá doprava suti a vybouraných hmot,_x000D_
c) vodorovnou dopravu suti na vzdálenost přes 20 m; tyto práce se oceňují cenami souboru cen 997 32-1 . . Vodorovná doprava suti a vybouraných hmot s tím, že započtených 20 m se z celkové dopravní vzdálenosti neodečítá,_x000D_
d) uložení suti a vybouraných hmot do násypu nebo na skládku; tyto práce se oceňují cenami katalogu 800-1 Zemní práce._x000D_
5. Objem se stanoví v m3 bourané konstrukce._x000D_
</t>
  </si>
  <si>
    <t>4,25"výkres číslo D.2.8 stávající požerák</t>
  </si>
  <si>
    <t>73</t>
  </si>
  <si>
    <t>979024442</t>
  </si>
  <si>
    <t>Očištění vybouraných prvků komunikací od spojovacího materiálu s odklizením a uložením očištěných hmot a spojovacího materiálu na skládku na vzdálenost do 10 m obrubníků a krajníků, vybouraných z jakéhokoliv lože a s jakoukoliv výplní spár chodníkových</t>
  </si>
  <si>
    <t>1416300933</t>
  </si>
  <si>
    <t xml:space="preserve">Poznámka k souboru cen:_x000D_
1. Ceny 05-4441 a 05-4442 jsou určeny jen pro očištění vybouraných dlaždic, desek nebo tvarovek uložených do lože ze sypkého materiálu bez pojiva._x000D_
2. Přemístění vybouraných obrubníků, krajníků, desek nebo dílců na vzdálenost přes 10 m se oceňuje cenami souboru cen 997 22-1 Vodorovná doprava vybouraných hmot._x000D_
</t>
  </si>
  <si>
    <t>74</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</si>
  <si>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</si>
  <si>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</si>
  <si>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-1654310375</t>
  </si>
  <si>
    <t>75</t>
  </si>
  <si>
    <t>1768069908</t>
  </si>
  <si>
    <t>76</t>
  </si>
  <si>
    <t>997321211</t>
  </si>
  <si>
    <t>Svislá doprava suti a vybouraných hmot s naložením do dopravního zařízení a s vyprázdněním dopravního zařízení na hromadu nebo do dopravního prostředku na výšku do 4 m</t>
  </si>
  <si>
    <t>-1210429399</t>
  </si>
  <si>
    <t xml:space="preserve">Poznámka k souboru cen:_x000D_
1. Výška svislé dopravy je svislá vzdálenost mezi místem nakládání do zařízení pro svislou dopravu a místem, kde se toto zařízení vyprazdňuje._x000D_
2. Ceny nelze použít pro pouhé shazování suti nebo vybouraných hmot z jakékoliv výšky bez užití dopravního zařízení; náklady na toto shazování jsou započteny v cenách souboru cen 960 . . -12 Bourání konstrukcí vodních staveb a 978 02-71 Odstranění poškozených cementových omítek._x000D_
</t>
  </si>
  <si>
    <t>77</t>
  </si>
  <si>
    <t>997321511</t>
  </si>
  <si>
    <t>Vodorovná doprava suti a vybouraných hmot bez naložení, s vyložením a hrubým urovnáním po suchu, na vzdálenost do 1 km</t>
  </si>
  <si>
    <t>-385724492</t>
  </si>
  <si>
    <t xml:space="preserve">Poznámka k souboru cen:_x000D_
1. Ceny jsou určeny:_x000D_
a) pro další manipulaci s vybouranými hmotami a sutí až na místo definitivního uložení na vzdálenost od těžiště nakládky do těžiště vykládky, pokud není dále stanoveno jinak,_x000D_
b) při dopravě po vodě na vodorovnou vzdálenost přemístění určenou od přilehlé průsečnice původního terénu (původní břehové plochy) s hladinou vody k těžišti hromady nebo dopravního prostředku po nejhospodárnější dopravní trase._x000D_
c) i pro další manipulaci s ocelovými hradidly, porostem, bahnem, sutí a vybouranými hmotami, u nichž základní manipulace je započtena v cenách části C01 - Udržování a opravy konstrukcí._x000D_
2. Cenu 997 32-1611 nelze použít pro první naložení na dopravní prostředek; náklady na toto naložení jsou započteny v cenách 467 95-10 Odstranění prahu, 960 . . -12 Bourání konstrukcí vodních staveb a 978 02-71 Odstranění poškozených cementových omítek._x000D_
3. V cenách jsou započteny i náklady_x000D_
a) při vodorovné dopravě po suchu na přepravu za ztížených provozních podmínek,_x000D_
b) při vodorovné dopravě po vodě na vyložení na hromady na suchu nebo na přeložení na dopravní prostředek na suchu do 15 m vodorovně a současně do 4 m svisle,_x000D_
c) při nakládání nebo překládání na dopravu do 15 m vodorovně a současně do 4 m svisle._x000D_
4. V cenách nejsou započteny náklady na uložení suti a vybouraných hmot do násypu nebo na skládku; tyto práce se oceňují cenami katalogu 800-1 Zemní práce._x000D_
</t>
  </si>
  <si>
    <t>78</t>
  </si>
  <si>
    <t>997321519</t>
  </si>
  <si>
    <t>Vodorovná doprava suti a vybouraných hmot bez naložení, s vyložením a hrubým urovnáním po suchu, na vzdálenost Příplatek k cenám za každý další i započatý 1 km přes 1 km</t>
  </si>
  <si>
    <t>-305943009</t>
  </si>
  <si>
    <t>36,424*3 'Přepočtené koeficientem množství</t>
  </si>
  <si>
    <t>79</t>
  </si>
  <si>
    <t>997321611</t>
  </si>
  <si>
    <t>Vodorovná doprava suti a vybouraných hmot bez naložení, s vyložením a hrubým urovnáním nakládání nebo překládání na dopravní prostředek při vodorovné dopravě suti a vybouraných hmot</t>
  </si>
  <si>
    <t>-1602830666</t>
  </si>
  <si>
    <t>80</t>
  </si>
  <si>
    <t>94620130</t>
  </si>
  <si>
    <t>poplatek za uložení stavebního odpadu železobetonového zatříděného kódem 17 01 01</t>
  </si>
  <si>
    <t>-345020626</t>
  </si>
  <si>
    <t>81</t>
  </si>
  <si>
    <t>94620004</t>
  </si>
  <si>
    <t>poplatek za uložení stavebního odpadu z asfaltových směsí bez obsahu dehtu zatříděného kódem 17 03 02</t>
  </si>
  <si>
    <t>-1761624092</t>
  </si>
  <si>
    <t>82</t>
  </si>
  <si>
    <t>94620001</t>
  </si>
  <si>
    <t>poplatek za uložení stavebního odpadu zeminy a kamení  zatříděného kódem 17 05 04</t>
  </si>
  <si>
    <t>1755918325</t>
  </si>
  <si>
    <t>83</t>
  </si>
  <si>
    <t>-557380642</t>
  </si>
  <si>
    <t>PSV</t>
  </si>
  <si>
    <t>Práce a dodávky PSV</t>
  </si>
  <si>
    <t>767</t>
  </si>
  <si>
    <t>Konstrukce zámečnické</t>
  </si>
  <si>
    <t>84</t>
  </si>
  <si>
    <t>767101501</t>
  </si>
  <si>
    <t>Dodávka a montáž ocelových česlí nátokového objektu</t>
  </si>
  <si>
    <t>-1451740957</t>
  </si>
  <si>
    <t>85</t>
  </si>
  <si>
    <t>767101504</t>
  </si>
  <si>
    <t>Výroba a montáž ocelové lávky se zábradlím, povrchová úprava zinkováním</t>
  </si>
  <si>
    <t>1420101598</t>
  </si>
  <si>
    <t>103+42+8+152"položky dílu 767</t>
  </si>
  <si>
    <t>86</t>
  </si>
  <si>
    <t>13010822</t>
  </si>
  <si>
    <t>ocel profilová UPN 160 jakost 11 375</t>
  </si>
  <si>
    <t>499250323</t>
  </si>
  <si>
    <t>2,5*2*18,8*1,1*0,001</t>
  </si>
  <si>
    <t>87</t>
  </si>
  <si>
    <t>13010816</t>
  </si>
  <si>
    <t>ocel profilová UPN 100 jakost 11 375</t>
  </si>
  <si>
    <t>1124362555</t>
  </si>
  <si>
    <t>0,9*4*10,6*1,1*0,001"výkres číslo D.2.8</t>
  </si>
  <si>
    <t>88</t>
  </si>
  <si>
    <t>13010434</t>
  </si>
  <si>
    <t>úhelník ocelový rovnostranný jakost 11 375 80x80x8mm</t>
  </si>
  <si>
    <t>1639517429</t>
  </si>
  <si>
    <t>0,1*8*9,63*1,1*0,001"výkres číslo D.2.8</t>
  </si>
  <si>
    <t>89</t>
  </si>
  <si>
    <t>14011026</t>
  </si>
  <si>
    <t>trubka ocelová bezešvá hladká jakost 11 353 51x3,2mm</t>
  </si>
  <si>
    <t>1530209956</t>
  </si>
  <si>
    <t>(2,85*4+1,2*12+3*4+1,2*6)*1,1</t>
  </si>
  <si>
    <t>90</t>
  </si>
  <si>
    <t>767161114</t>
  </si>
  <si>
    <t>Montáž zábradlí rovného z trubek nebo tenkostěnných profilů do zdiva, hmotnosti 1 m zábradlí přes 20 do 30 kg</t>
  </si>
  <si>
    <t>-1649832922</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</si>
  <si>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</si>
  <si>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6"výkres číslo D.2.8 stávající zábradlí</t>
  </si>
  <si>
    <t>91</t>
  </si>
  <si>
    <t>767161833</t>
  </si>
  <si>
    <t>Demontáž zábradlí k dalšímu použití rovného nerozebíratelný spoj hmotnosti 1 m zábradlí do 20 kg</t>
  </si>
  <si>
    <t>387518152</t>
  </si>
  <si>
    <t>92</t>
  </si>
  <si>
    <t>767590110</t>
  </si>
  <si>
    <t>Montáž podlahových konstrukcí podlahových roštů, podlah připevněných svařováním</t>
  </si>
  <si>
    <t>-630174486</t>
  </si>
  <si>
    <t>93</t>
  </si>
  <si>
    <t>55347031</t>
  </si>
  <si>
    <t>rošt podlahový lisovaný žárově zinkovaný velikost 40/3mm 500x1000mm</t>
  </si>
  <si>
    <t>-1566138570</t>
  </si>
  <si>
    <t>5"výkres číslo D.2.8</t>
  </si>
  <si>
    <t>94</t>
  </si>
  <si>
    <t>998767101</t>
  </si>
  <si>
    <t>Přesun hmot pro zámečnické konstrukce stanovený z hmotnosti přesunovaného materiálu vodorovná dopravní vzdálenost do 50 m v objektech výšky do 6 m</t>
  </si>
  <si>
    <t>-1193266925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</si>
  <si>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</si>
  <si>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04 - požerák</t>
  </si>
  <si>
    <t>320101112</t>
  </si>
  <si>
    <t>Osazení betonových a železobetonových prefabrikátů hmotnosti jednotlivě přes 1 000 do 5 000 kg</t>
  </si>
  <si>
    <t>-1915785910</t>
  </si>
  <si>
    <t xml:space="preserve">Poznámka k souboru cen:_x000D_
1. Ceny neplatí pro :_x000D_
a) osazení patky pro dlažbu z prefabrikátů, tyto se oceňují cenami souboru cen 461 10-11 Osazení patky pro dlažbu z betonových nebo železobetonových prefabrikátů,_x000D_
b) zához a záhozovou patku z betonových bloků i tyto se oceňují cenami souboru cen 462 92- . . Zřízení záhozu z betonových bloků,_x000D_
c) dlažbu z betonových desek a tvárnic sklonu do 1:1 o hmotnosti prvku do 1500 kg; tyto se oceňují cenami souboru cen 465 92- . . Kladení dlažby z betonových desek a a tvárnic,_x000D_
d) osazení prefabrikátů předpínaných v konstrukci; tyto se oceňují individuálně._x000D_
2. V cenách jsou započteny i náklady na:_x000D_
a) kotevní prvky,_x000D_
b) odstranění transportní výztuže._x000D_
3. V cenách nejsou započteny náklady na:_x000D_
a) podkladní betony; tyto se oceňují cenami souboru cen 451 31-51 Podkladní nebo vyrovnávací vrstva z betonu prostého,_x000D_
b) výplňový beton otvorů (mimo spár), tento se oceňuje cenami souboru cen 936 45-71 Zálivka kotevních šroubů, ocelových konstrukcí, různých dutin apod.,_x000D_
c) dodávku prefabrikátů; tyto se oceňují ve specifikaci._x000D_
4. Objem se stanoví v m3 hmoty prefabrikátů jednotlivých hmotnostních stupňů._x000D_
</t>
  </si>
  <si>
    <t>59381005</t>
  </si>
  <si>
    <t>panel silniční 3,00x1,50x0,215m</t>
  </si>
  <si>
    <t>888358170</t>
  </si>
  <si>
    <t>320101113</t>
  </si>
  <si>
    <t>Osazení betonových a železobetonových prefabrikátů hmotnosti jednotlivě přes 5 000 do 7 000 kg</t>
  </si>
  <si>
    <t>660364805</t>
  </si>
  <si>
    <t>1,23*1,4*4,75"výkres D.2. - 7</t>
  </si>
  <si>
    <t>SPCM3201</t>
  </si>
  <si>
    <t>prefabrikovaný železobetonový dvoudlužový požerák 123 x 140cm, výška 475cm</t>
  </si>
  <si>
    <t>337352617</t>
  </si>
  <si>
    <t>321311117</t>
  </si>
  <si>
    <t>Konstrukce vodních staveb z betonu přehrad, jezů a plavebních komor, spodní stavby vodních elektráren, jader přehrad, odběrných věží a výpustných zařízení, opěrných zdí, šachet, šachtic a ostatních konstrukcí prostého pro prostředí s mrazovými cykly tř. C 35/45</t>
  </si>
  <si>
    <t>836707461</t>
  </si>
  <si>
    <t>4,85"výkres D.2. - 7</t>
  </si>
  <si>
    <t>-1640393949</t>
  </si>
  <si>
    <t>2,5*4*1,15"výkres D.2. - 7</t>
  </si>
  <si>
    <t>2018237103</t>
  </si>
  <si>
    <t>934956124</t>
  </si>
  <si>
    <t>Přepadová a ochranná zařízení nádrží dřevěná hradítka (dluže požeráku) š.150 mm, bez nátěru, s potřebným kováním z dubového dřeva, tl. 50 mm</t>
  </si>
  <si>
    <t>-1142654819</t>
  </si>
  <si>
    <t xml:space="preserve">Poznámka k souboru cen:_x000D_
1. Ceny -3111 až -3116 lze použít i pro lávky o několika polích. Každé pole se však z hlediska volby ceny považuje za samostatnou lávku._x000D_
2. V cenách jsou započteny i náklady na nezbytné kování a spojovací prvky._x000D_
3. Množství měrných jednotek:_x000D_
a) u cen -3111 až -3116 se stanoví v m2 plochy obsluhovacích lávek,_x000D_
b) u cen -6111 až -6222 se stanoví v m2 pohledové plochy hradítek a stavidlových tabulí_x000D_
</t>
  </si>
  <si>
    <t>1,1*3,6*2"výkres číslo D.2.8</t>
  </si>
  <si>
    <t>953334121</t>
  </si>
  <si>
    <t>Bobtnavý pásek do pracovních spar betonových konstrukcí bentonitový, rozměru 20 x 25 mm</t>
  </si>
  <si>
    <t>1771774267</t>
  </si>
  <si>
    <t xml:space="preserve">Poznámka k souboru cen:_x000D_
1. V cenách jsou započteny i náklady na očištění pracovní spáry, nanesení lepícího tmelu, u bentonitových pásků překrytí pásky upevňovací mřížkou a ukotvení hřeby do betonu._x000D_
</t>
  </si>
  <si>
    <t>4*2,8"výkres D.2. - 7</t>
  </si>
  <si>
    <t>1,4*4"výkres číslo D.2.8</t>
  </si>
  <si>
    <t>767101502</t>
  </si>
  <si>
    <t>Dodávka a montáž ocelového uzamykatelného poklopu požeráku s rámem, povrchová úprava zinkováním</t>
  </si>
  <si>
    <t>-1594298691</t>
  </si>
  <si>
    <t>767101503</t>
  </si>
  <si>
    <t>Dodávka a osazení ocelových vodicích U profilů pro dluže</t>
  </si>
  <si>
    <t>1827895852</t>
  </si>
  <si>
    <t>3,65*4"výkres číslo D.2.8</t>
  </si>
  <si>
    <t>767101505</t>
  </si>
  <si>
    <t>Výroba a montáž ocelového žebříku uvnitř požeráku, povrchová úprava zinkováním</t>
  </si>
  <si>
    <t>2043993805</t>
  </si>
  <si>
    <t>3,6"výkres číslo D.2.7</t>
  </si>
  <si>
    <t>VON - Vedlejší a ostatní náklady</t>
  </si>
  <si>
    <t>VRN - Vedlejší rozpočtové náklady</t>
  </si>
  <si>
    <t xml:space="preserve">    VRN1 - Průzkumné, geodetické a projektové práce</t>
  </si>
  <si>
    <t xml:space="preserve">    VRN3 - Zařízení staveniště</t>
  </si>
  <si>
    <t xml:space="preserve">    VRN7 - Provozní vlivy</t>
  </si>
  <si>
    <t>VRN</t>
  </si>
  <si>
    <t>Vedlejší rozpočtové náklady</t>
  </si>
  <si>
    <t>VRN1</t>
  </si>
  <si>
    <t>Průzkumné, geodetické a projektové práce</t>
  </si>
  <si>
    <t>012203000</t>
  </si>
  <si>
    <t>1024</t>
  </si>
  <si>
    <t>-1695905204</t>
  </si>
  <si>
    <t>012303000</t>
  </si>
  <si>
    <t>Geodetické práce po výstavbě</t>
  </si>
  <si>
    <t>-890451514</t>
  </si>
  <si>
    <t>013254001</t>
  </si>
  <si>
    <t>Dokumentace skutečného provedení stavby prováděna dle vyhlášky č.499/2006 sb. příloha č.7- 3x tištěné paré, 1x elektronicky na CD</t>
  </si>
  <si>
    <t>-1518153636</t>
  </si>
  <si>
    <t>VRN3</t>
  </si>
  <si>
    <t>Zařízení staveniště</t>
  </si>
  <si>
    <t>030001000</t>
  </si>
  <si>
    <t>1104738127</t>
  </si>
  <si>
    <t>030001100</t>
  </si>
  <si>
    <t>Provizorní příjezdová komunikace pro odvoz sedimentu dle možností dodavatele, po dokončení stavby uvedení do původního stavu</t>
  </si>
  <si>
    <t>367756490</t>
  </si>
  <si>
    <t>VRN7</t>
  </si>
  <si>
    <t>Provozní vlivy</t>
  </si>
  <si>
    <t>072002001</t>
  </si>
  <si>
    <t>Silniční provoz - dopravně-inženýrské opatření, dočasné dopravní značení, čištění mechanizace před vjezdem na komunkaci, čištění komunikací, zajištění přístupu a obslužnosti (návrh, vyřízení, realizace)</t>
  </si>
  <si>
    <t>-859188617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</si>
  <si>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</si>
  <si>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</si>
  <si>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</si>
  <si>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</si>
  <si>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</si>
  <si>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</si>
  <si>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</si>
  <si>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</si>
  <si>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</si>
  <si>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</si>
  <si>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</si>
  <si>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</si>
  <si>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</si>
  <si>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</si>
  <si>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</si>
  <si>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</si>
  <si>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</si>
  <si>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</si>
  <si>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</si>
  <si>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</si>
  <si>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</si>
  <si>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</si>
  <si>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</si>
  <si>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</si>
  <si>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</si>
  <si>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</si>
  <si>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</si>
  <si>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</si>
  <si>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</si>
  <si>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</si>
  <si>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</si>
  <si>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</si>
  <si>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</si>
  <si>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</si>
  <si>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</si>
  <si>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</si>
  <si>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</si>
  <si>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</si>
  <si>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</si>
  <si>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</si>
  <si>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</si>
  <si>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</si>
  <si>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</si>
  <si>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</si>
  <si>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</si>
  <si>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</si>
  <si>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</si>
  <si>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</si>
  <si>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</si>
  <si>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</si>
  <si>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</si>
  <si>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</si>
  <si>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</si>
  <si>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</si>
  <si>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</si>
  <si>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</si>
  <si>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</si>
  <si>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</si>
  <si>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</si>
  <si>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</si>
  <si>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</si>
  <si>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</si>
  <si>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</si>
  <si>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</si>
  <si>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</si>
  <si>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</si>
  <si>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</si>
  <si>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</si>
  <si>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</si>
  <si>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</si>
  <si>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</si>
  <si>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</si>
  <si>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</si>
  <si>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</si>
  <si>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</si>
  <si>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</si>
  <si>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</si>
  <si>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</si>
  <si>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</si>
  <si>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</si>
  <si>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</si>
  <si>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</si>
  <si>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</si>
  <si>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</si>
  <si>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</si>
  <si>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</si>
  <si>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</si>
  <si>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</si>
  <si>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</si>
  <si>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</si>
  <si>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</si>
  <si>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</si>
  <si>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</si>
  <si>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</si>
  <si>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</si>
  <si>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</si>
  <si>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</si>
  <si>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</si>
  <si>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</si>
  <si>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</si>
  <si>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</si>
  <si>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</si>
  <si>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</si>
  <si>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</si>
  <si>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</si>
  <si>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</si>
  <si>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</si>
  <si>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</si>
  <si>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</si>
  <si>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</si>
  <si>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</si>
  <si>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</si>
  <si>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</si>
  <si>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</si>
  <si>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</si>
  <si>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</si>
  <si>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</si>
  <si>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</si>
  <si>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</si>
  <si>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</si>
  <si>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</si>
  <si>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</si>
  <si>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</si>
  <si>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</si>
  <si>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</si>
  <si>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</si>
  <si>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</si>
  <si>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</si>
  <si>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</si>
  <si>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</si>
  <si>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</si>
  <si>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</si>
  <si>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</si>
  <si>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</si>
  <si>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</si>
  <si>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</si>
  <si>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</si>
  <si>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</si>
  <si>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</si>
  <si>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</si>
  <si>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</si>
  <si>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</si>
  <si>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</si>
  <si>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</si>
  <si>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</si>
  <si>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</si>
  <si>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</si>
  <si>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</si>
  <si>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</si>
  <si>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</si>
  <si>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</si>
  <si>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</si>
  <si>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</si>
  <si>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</si>
  <si>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</si>
  <si>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</si>
  <si>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</si>
  <si>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</si>
  <si>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</si>
  <si>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</si>
  <si>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</si>
  <si>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</si>
  <si>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</si>
  <si>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</si>
  <si>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</si>
  <si>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</si>
  <si>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</si>
  <si>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</si>
  <si>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</si>
  <si>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</si>
  <si>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</si>
  <si>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</si>
  <si>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</si>
  <si>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030002000</t>
  </si>
  <si>
    <t>Zabezpečení staveniště</t>
  </si>
  <si>
    <t>VRN4</t>
  </si>
  <si>
    <t>Inženýrská činnost</t>
  </si>
  <si>
    <t>045203000</t>
  </si>
  <si>
    <t>Kompletační činnost</t>
  </si>
  <si>
    <t>kpl</t>
  </si>
  <si>
    <t>045303000</t>
  </si>
  <si>
    <t>Koordinační činnost</t>
  </si>
  <si>
    <t>pozn.: příprava a kompletace podkladů pro kolaudaci stavby (revize, posudky, prohlášení, certifikáty, apod.)</t>
  </si>
  <si>
    <t>Ostatní inženýrská činnost</t>
  </si>
  <si>
    <t>049002000</t>
  </si>
  <si>
    <t>pozn.: náklady související s inženýrskou činností (vyřízení zvláštního úžívání komunikace, zpracování pasportu přilehlých objektů před zahájením prací, správní a místní poplatky spojené se stavbou)</t>
  </si>
  <si>
    <t>pozn.: zřízení a provozování staveniště, údržba a úklid přilehlých komunikací užívaných zhotovitelem, apod.</t>
  </si>
  <si>
    <t>pozn.: náklady související s koordinační činností, např.: informování veřejnosti, součinnost se zpracovatelem sedimentu a TDI, apod.</t>
  </si>
  <si>
    <t>Geodetické práce při provádění stavby (vytýčení sítí)</t>
  </si>
  <si>
    <t>Měnit lze pouze buňky se žlutým podbarvením!_x000D_
_x000D_
1) v Rekapitulaci stavby vyplňte údaje o Dodavateli (přenesou se do ostatních sestav i v jiných listech)_x000D_
_x000D_
2) na vybraných listech vyplňte v sestavě Soupis prací ceny u položek</t>
  </si>
  <si>
    <t>Dodavatel:</t>
  </si>
  <si>
    <t xml:space="preserve">Dodavatel je pro podání nabídky povinen vyplnit žlutě podbarvená pole: </t>
  </si>
  <si>
    <t>Dodavatel v tomto případě by měl vyplnit všechna pole J.materiál a pole J.montáž nenulovými kladnými číslicemi. V případech, kdy položka</t>
  </si>
  <si>
    <t>Dodavatel</t>
  </si>
  <si>
    <t>Dodavatel veřejné zakázky</t>
  </si>
  <si>
    <t>celkové nabídkové ceny dodavatele.</t>
  </si>
  <si>
    <t>CC-CZ, CZ-CPV, CZ-CPA a rekapitulaci celkové nabídkové ceny dodavatele za aktuální soupis prací.</t>
  </si>
  <si>
    <t xml:space="preserve">Pole Dodavatel v sestavě Rekapitulace stavby - zde dodavatel vyplní svůj název (název subjektu) </t>
  </si>
  <si>
    <t>Pole IČ a DIČ v sestavě Rekapitulace stavby - zde dodavatel vyplní svoje IČ a DIČ</t>
  </si>
  <si>
    <t>Datum v sestavě Rekapitulace stavby - zde dodavatel vyplní datum vytvoření nabídky</t>
  </si>
  <si>
    <t xml:space="preserve">Termínem "dodavatel" (resp. zhotovitel) se myslí "účastník zadávacího řízení" ve smyslu zákona o zadávání veřejných zakázek.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</si>
</sst>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7">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
      <patternFill patternType="solid">
        <fgColor theme="0"/>
        <bgColor indexed="64"/>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34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3" fillId="0" borderId="0" xfId="0" applyFont="1" applyAlignment="1">
      <alignment horizontal="left" vertical="center"/>
    </xf>
    <xf numFmtId="0" fontId="12"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6"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6"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5" borderId="8" xfId="0" applyFont="1" applyFill="1" applyBorder="1" applyAlignment="1">
      <alignment vertical="center"/>
    </xf>
    <xf numFmtId="0" fontId="20" fillId="5" borderId="9" xfId="0" applyFont="1" applyFill="1" applyBorder="1" applyAlignment="1">
      <alignment horizontal="center" vertical="center"/>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4" fontId="22" fillId="0" borderId="0" xfId="0" applyNumberFormat="1" applyFont="1" applyAlignment="1">
      <alignment vertical="center"/>
    </xf>
    <xf numFmtId="0" fontId="4" fillId="0" borderId="0" xfId="0" applyFont="1" applyAlignment="1">
      <alignment horizontal="center" vertical="center"/>
    </xf>
    <xf numFmtId="4" fontId="18" fillId="0" borderId="15" xfId="0" applyNumberFormat="1" applyFont="1" applyBorder="1" applyAlignment="1">
      <alignment vertical="center"/>
    </xf>
    <xf numFmtId="4" fontId="18" fillId="0" borderId="0" xfId="0" applyNumberFormat="1" applyFont="1" applyBorder="1" applyAlignment="1">
      <alignment vertical="center"/>
    </xf>
    <xf numFmtId="166" fontId="18" fillId="0" borderId="0" xfId="0" applyNumberFormat="1" applyFont="1" applyBorder="1" applyAlignment="1">
      <alignment vertical="center"/>
    </xf>
    <xf numFmtId="4" fontId="18" fillId="0" borderId="16" xfId="0" applyNumberFormat="1" applyFont="1" applyBorder="1" applyAlignment="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xf>
    <xf numFmtId="4" fontId="27" fillId="0" borderId="15"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6" xfId="0" applyNumberFormat="1" applyFont="1" applyBorder="1" applyAlignment="1">
      <alignment vertical="center"/>
    </xf>
    <xf numFmtId="0" fontId="5" fillId="0" borderId="0" xfId="0" applyFont="1" applyAlignment="1">
      <alignment horizontal="left" vertical="center"/>
    </xf>
    <xf numFmtId="0" fontId="2" fillId="0" borderId="0" xfId="0" applyFont="1" applyAlignment="1">
      <alignment horizontal="center" vertical="center"/>
    </xf>
    <xf numFmtId="4" fontId="1" fillId="0" borderId="15"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6" xfId="0" applyNumberFormat="1" applyFont="1" applyBorder="1" applyAlignment="1">
      <alignment vertical="center"/>
    </xf>
    <xf numFmtId="4" fontId="27" fillId="0" borderId="20" xfId="0" applyNumberFormat="1" applyFont="1" applyBorder="1" applyAlignment="1">
      <alignment vertical="center"/>
    </xf>
    <xf numFmtId="4" fontId="27" fillId="0" borderId="21" xfId="0" applyNumberFormat="1" applyFont="1" applyBorder="1" applyAlignment="1">
      <alignment vertical="center"/>
    </xf>
    <xf numFmtId="166" fontId="27" fillId="0" borderId="21" xfId="0" applyNumberFormat="1" applyFont="1" applyBorder="1" applyAlignment="1">
      <alignment vertical="center"/>
    </xf>
    <xf numFmtId="4" fontId="27" fillId="0" borderId="22" xfId="0" applyNumberFormat="1" applyFont="1" applyBorder="1" applyAlignment="1">
      <alignment vertical="center"/>
    </xf>
    <xf numFmtId="0" fontId="29"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6" fillId="0" borderId="0" xfId="0" applyFont="1" applyAlignment="1">
      <alignment horizontal="lef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20" fillId="5" borderId="0" xfId="0" applyFont="1" applyFill="1" applyAlignment="1">
      <alignment horizontal="left" vertical="center"/>
    </xf>
    <xf numFmtId="0" fontId="20" fillId="5" borderId="0" xfId="0" applyFont="1" applyFill="1" applyAlignment="1">
      <alignment horizontal="right" vertical="center"/>
    </xf>
    <xf numFmtId="0" fontId="30"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2" fillId="0" borderId="0" xfId="0" applyNumberFormat="1" applyFont="1" applyAlignment="1"/>
    <xf numFmtId="166" fontId="31" fillId="0" borderId="13" xfId="0" applyNumberFormat="1" applyFont="1" applyBorder="1" applyAlignment="1"/>
    <xf numFmtId="166" fontId="31" fillId="0" borderId="14" xfId="0" applyNumberFormat="1" applyFont="1" applyBorder="1" applyAlignment="1"/>
    <xf numFmtId="4" fontId="32"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0" fillId="0" borderId="23" xfId="0" applyFont="1" applyBorder="1" applyAlignment="1" applyProtection="1">
      <alignment horizontal="center" vertical="center"/>
      <protection locked="0"/>
    </xf>
    <xf numFmtId="49" fontId="20" fillId="0" borderId="23" xfId="0" applyNumberFormat="1" applyFont="1" applyBorder="1" applyAlignment="1" applyProtection="1">
      <alignment horizontal="left" vertical="center" wrapText="1"/>
      <protection locked="0"/>
    </xf>
    <xf numFmtId="0" fontId="20" fillId="0" borderId="23" xfId="0" applyFont="1" applyBorder="1" applyAlignment="1" applyProtection="1">
      <alignment horizontal="left" vertical="center" wrapText="1"/>
      <protection locked="0"/>
    </xf>
    <xf numFmtId="0" fontId="20" fillId="0" borderId="23" xfId="0" applyFont="1" applyBorder="1" applyAlignment="1" applyProtection="1">
      <alignment horizontal="center" vertical="center" wrapText="1"/>
      <protection locked="0"/>
    </xf>
    <xf numFmtId="167" fontId="20" fillId="0" borderId="23" xfId="0" applyNumberFormat="1" applyFont="1" applyBorder="1" applyAlignment="1" applyProtection="1">
      <alignment vertical="center"/>
      <protection locked="0"/>
    </xf>
    <xf numFmtId="4" fontId="20" fillId="3"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protection locked="0"/>
    </xf>
    <xf numFmtId="0" fontId="21" fillId="3" borderId="15" xfId="0" applyFont="1" applyFill="1" applyBorder="1" applyAlignment="1" applyProtection="1">
      <alignment horizontal="left" vertical="center"/>
      <protection locked="0"/>
    </xf>
    <xf numFmtId="0" fontId="21" fillId="0" borderId="0" xfId="0" applyFont="1" applyBorder="1" applyAlignment="1">
      <alignment horizontal="center" vertical="center"/>
    </xf>
    <xf numFmtId="166" fontId="21" fillId="0" borderId="0" xfId="0" applyNumberFormat="1" applyFont="1" applyBorder="1" applyAlignment="1">
      <alignment vertical="center"/>
    </xf>
    <xf numFmtId="166" fontId="21" fillId="0" borderId="16" xfId="0" applyNumberFormat="1" applyFont="1" applyBorder="1" applyAlignment="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lignment horizontal="left" vertical="center"/>
    </xf>
    <xf numFmtId="0" fontId="34" fillId="0" borderId="0" xfId="0" applyFont="1" applyAlignment="1">
      <alignment vertical="center" wrapText="1"/>
    </xf>
    <xf numFmtId="0" fontId="0" fillId="0" borderId="0" xfId="0" applyFont="1" applyAlignment="1" applyProtection="1">
      <alignment vertical="center"/>
      <protection locked="0"/>
    </xf>
    <xf numFmtId="0" fontId="0" fillId="0" borderId="15" xfId="0" applyFont="1" applyBorder="1" applyAlignment="1">
      <alignment vertical="center"/>
    </xf>
    <xf numFmtId="0" fontId="0" fillId="0" borderId="0" xfId="0"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35" fillId="0" borderId="23" xfId="0" applyFont="1" applyBorder="1" applyAlignment="1" applyProtection="1">
      <alignment horizontal="center" vertical="center"/>
      <protection locked="0"/>
    </xf>
    <xf numFmtId="49" fontId="35" fillId="0" borderId="23" xfId="0" applyNumberFormat="1" applyFont="1" applyBorder="1" applyAlignment="1" applyProtection="1">
      <alignment horizontal="left" vertical="center" wrapText="1"/>
      <protection locked="0"/>
    </xf>
    <xf numFmtId="0" fontId="35" fillId="0" borderId="23" xfId="0" applyFont="1" applyBorder="1" applyAlignment="1" applyProtection="1">
      <alignment horizontal="left" vertical="center" wrapText="1"/>
      <protection locked="0"/>
    </xf>
    <xf numFmtId="0" fontId="35" fillId="0" borderId="23" xfId="0" applyFont="1" applyBorder="1" applyAlignment="1" applyProtection="1">
      <alignment horizontal="center" vertical="center" wrapText="1"/>
      <protection locked="0"/>
    </xf>
    <xf numFmtId="167" fontId="35" fillId="0" borderId="23" xfId="0" applyNumberFormat="1" applyFont="1" applyBorder="1" applyAlignment="1" applyProtection="1">
      <alignment vertical="center"/>
      <protection locked="0"/>
    </xf>
    <xf numFmtId="4" fontId="35" fillId="3"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protection locked="0"/>
    </xf>
    <xf numFmtId="0" fontId="36" fillId="0" borderId="4" xfId="0" applyFont="1" applyBorder="1" applyAlignment="1">
      <alignment vertical="center"/>
    </xf>
    <xf numFmtId="0" fontId="35" fillId="3" borderId="15" xfId="0" applyFont="1" applyFill="1" applyBorder="1" applyAlignment="1" applyProtection="1">
      <alignment horizontal="left" vertical="center"/>
      <protection locked="0"/>
    </xf>
    <xf numFmtId="0" fontId="35" fillId="0" borderId="0" xfId="0" applyFont="1" applyBorder="1" applyAlignment="1">
      <alignment horizontal="center" vertical="center"/>
    </xf>
    <xf numFmtId="0" fontId="21" fillId="3" borderId="20" xfId="0" applyFont="1" applyFill="1" applyBorder="1" applyAlignment="1" applyProtection="1">
      <alignment horizontal="left" vertical="center"/>
      <protection locked="0"/>
    </xf>
    <xf numFmtId="0" fontId="21" fillId="0" borderId="21" xfId="0" applyFont="1" applyBorder="1" applyAlignment="1">
      <alignment horizontal="center" vertical="center"/>
    </xf>
    <xf numFmtId="0" fontId="0" fillId="0" borderId="21" xfId="0" applyFont="1" applyBorder="1" applyAlignment="1">
      <alignment vertical="center"/>
    </xf>
    <xf numFmtId="166" fontId="21" fillId="0" borderId="21" xfId="0" applyNumberFormat="1" applyFont="1" applyBorder="1" applyAlignment="1">
      <alignment vertical="center"/>
    </xf>
    <xf numFmtId="166" fontId="21" fillId="0" borderId="22" xfId="0" applyNumberFormat="1" applyFont="1" applyBorder="1" applyAlignment="1">
      <alignment vertical="center"/>
    </xf>
    <xf numFmtId="0" fontId="34" fillId="0" borderId="0" xfId="0" applyFont="1" applyAlignment="1">
      <alignment vertical="top" wrapText="1"/>
    </xf>
    <xf numFmtId="0" fontId="0" fillId="0" borderId="20" xfId="0" applyFont="1" applyBorder="1" applyAlignment="1">
      <alignment vertical="center"/>
    </xf>
    <xf numFmtId="0" fontId="0" fillId="0" borderId="21" xfId="0" applyBorder="1" applyAlignment="1">
      <alignment vertical="center"/>
    </xf>
    <xf numFmtId="0" fontId="0" fillId="0" borderId="22"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9" fillId="0" borderId="22" xfId="0" applyFont="1" applyBorder="1" applyAlignment="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1"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2"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3"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5" fillId="0" borderId="1" xfId="0" applyFont="1" applyBorder="1" applyAlignment="1">
      <alignment horizontal="left" vertical="center"/>
    </xf>
    <xf numFmtId="0" fontId="40" fillId="0" borderId="1" xfId="0" applyFont="1" applyBorder="1" applyAlignment="1">
      <alignment horizontal="center" vertical="center"/>
    </xf>
    <xf numFmtId="0" fontId="40" fillId="0" borderId="0" xfId="0" applyFont="1" applyAlignment="1">
      <alignment horizontal="left" vertical="center"/>
    </xf>
    <xf numFmtId="0" fontId="41"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2"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7"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1" xfId="0" applyFont="1" applyBorder="1" applyAlignment="1">
      <alignment horizontal="left" vertical="center"/>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center" vertical="center"/>
    </xf>
    <xf numFmtId="0" fontId="43" fillId="0" borderId="0" xfId="0" applyFont="1" applyAlignment="1">
      <alignment vertical="center"/>
    </xf>
    <xf numFmtId="0" fontId="39" fillId="0" borderId="1" xfId="0" applyFont="1" applyBorder="1" applyAlignment="1">
      <alignment vertical="center"/>
    </xf>
    <xf numFmtId="0" fontId="43" fillId="0" borderId="29" xfId="0" applyFont="1" applyBorder="1" applyAlignment="1">
      <alignment vertical="center"/>
    </xf>
    <xf numFmtId="0" fontId="39" fillId="0" borderId="29" xfId="0" applyFont="1" applyBorder="1" applyAlignment="1">
      <alignment vertical="center"/>
    </xf>
    <xf numFmtId="0" fontId="40" fillId="0" borderId="1" xfId="0" applyFont="1"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3"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xf numFmtId="0" fontId="0" fillId="0" borderId="0" xfId="0" applyFont="1" applyAlignment="1">
      <alignment vertical="center"/>
    </xf>
    <xf numFmtId="0" fontId="0" fillId="0" borderId="0" xfId="0" applyFont="1" applyAlignment="1">
      <alignment vertical="center"/>
    </xf>
    <xf numFmtId="0" fontId="8" fillId="0" borderId="1" xfId="0" applyFont="1" applyBorder="1" applyAlignment="1"/>
    <xf numFmtId="166" fontId="8" fillId="0" borderId="1" xfId="0" applyNumberFormat="1" applyFont="1" applyBorder="1" applyAlignment="1"/>
    <xf numFmtId="0" fontId="20" fillId="0" borderId="1" xfId="0" applyFont="1" applyBorder="1" applyAlignment="1" applyProtection="1">
      <alignment horizontal="center" vertical="center"/>
      <protection locked="0"/>
    </xf>
    <xf numFmtId="49" fontId="20" fillId="0" borderId="1" xfId="0" applyNumberFormat="1" applyFont="1" applyBorder="1" applyAlignment="1" applyProtection="1">
      <alignment horizontal="left" vertical="center" wrapText="1"/>
      <protection locked="0"/>
    </xf>
    <xf numFmtId="0" fontId="20" fillId="0" borderId="1" xfId="0" applyFont="1" applyBorder="1" applyAlignment="1" applyProtection="1">
      <alignment horizontal="left" vertical="center" wrapText="1"/>
      <protection locked="0"/>
    </xf>
    <xf numFmtId="0" fontId="20" fillId="0" borderId="1" xfId="0" applyFont="1" applyBorder="1" applyAlignment="1" applyProtection="1">
      <alignment horizontal="center" vertical="center" wrapText="1"/>
      <protection locked="0"/>
    </xf>
    <xf numFmtId="167" fontId="20" fillId="0" borderId="1" xfId="0" applyNumberFormat="1" applyFont="1" applyBorder="1" applyAlignment="1" applyProtection="1">
      <alignment vertical="center"/>
      <protection locked="0"/>
    </xf>
    <xf numFmtId="4" fontId="20" fillId="0" borderId="1" xfId="0" applyNumberFormat="1" applyFont="1" applyBorder="1" applyAlignment="1" applyProtection="1">
      <alignment vertical="center"/>
      <protection locked="0"/>
    </xf>
    <xf numFmtId="0" fontId="21" fillId="0" borderId="1" xfId="0" applyFont="1" applyBorder="1" applyAlignment="1">
      <alignment horizontal="center" vertical="center"/>
    </xf>
    <xf numFmtId="0" fontId="0" fillId="0" borderId="1" xfId="0" applyFont="1" applyBorder="1" applyAlignment="1">
      <alignment vertical="center"/>
    </xf>
    <xf numFmtId="166" fontId="21" fillId="0" borderId="1" xfId="0" applyNumberFormat="1" applyFont="1" applyBorder="1" applyAlignment="1">
      <alignment vertical="center"/>
    </xf>
    <xf numFmtId="4" fontId="20" fillId="6" borderId="1" xfId="0" applyNumberFormat="1" applyFont="1" applyFill="1" applyBorder="1" applyAlignment="1" applyProtection="1">
      <alignment vertical="center"/>
      <protection locked="0"/>
    </xf>
    <xf numFmtId="0" fontId="12" fillId="2" borderId="0" xfId="0" applyFont="1" applyFill="1" applyAlignment="1">
      <alignment horizontal="center" vertical="center"/>
    </xf>
    <xf numFmtId="0" fontId="0" fillId="0" borderId="0" xfId="0"/>
    <xf numFmtId="164" fontId="1" fillId="0" borderId="0" xfId="0" applyNumberFormat="1" applyFont="1" applyAlignment="1">
      <alignment horizontal="left" vertical="center"/>
    </xf>
    <xf numFmtId="0" fontId="1" fillId="0" borderId="0" xfId="0" applyFont="1" applyAlignment="1">
      <alignment vertical="center"/>
    </xf>
    <xf numFmtId="4" fontId="17" fillId="0" borderId="0" xfId="0" applyNumberFormat="1" applyFont="1" applyAlignment="1">
      <alignment vertical="center"/>
    </xf>
    <xf numFmtId="4" fontId="4" fillId="4" borderId="8" xfId="0" applyNumberFormat="1" applyFont="1" applyFill="1" applyBorder="1" applyAlignment="1">
      <alignment vertical="center"/>
    </xf>
    <xf numFmtId="0" fontId="0" fillId="4" borderId="8" xfId="0" applyFont="1" applyFill="1" applyBorder="1" applyAlignment="1">
      <alignment vertical="center"/>
    </xf>
    <xf numFmtId="0" fontId="0" fillId="4" borderId="9" xfId="0" applyFont="1" applyFill="1" applyBorder="1" applyAlignment="1">
      <alignment vertical="center"/>
    </xf>
    <xf numFmtId="0" fontId="4" fillId="4" borderId="8" xfId="0" applyFont="1" applyFill="1" applyBorder="1" applyAlignment="1">
      <alignment horizontal="lef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6"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4" fontId="7" fillId="0" borderId="0" xfId="0" applyNumberFormat="1" applyFont="1" applyAlignment="1">
      <alignment vertical="center"/>
    </xf>
    <xf numFmtId="0" fontId="7"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4" fontId="26" fillId="0" borderId="0" xfId="0" applyNumberFormat="1" applyFont="1" applyAlignment="1">
      <alignment vertical="center"/>
    </xf>
    <xf numFmtId="0" fontId="26" fillId="0" borderId="0" xfId="0" applyFont="1" applyAlignment="1">
      <alignment vertical="center"/>
    </xf>
    <xf numFmtId="0" fontId="28" fillId="0" borderId="0" xfId="0" applyFont="1" applyAlignment="1">
      <alignment horizontal="left" vertical="center" wrapText="1"/>
    </xf>
    <xf numFmtId="0" fontId="25" fillId="0" borderId="0" xfId="0" applyFont="1" applyAlignment="1">
      <alignment horizontal="left" vertical="center" wrapText="1"/>
    </xf>
    <xf numFmtId="4" fontId="26" fillId="0" borderId="0" xfId="0" applyNumberFormat="1" applyFont="1" applyAlignment="1">
      <alignment horizontal="right" vertical="center"/>
    </xf>
    <xf numFmtId="4" fontId="22" fillId="0" borderId="0" xfId="0" applyNumberFormat="1" applyFont="1" applyAlignment="1">
      <alignment horizontal="right" vertical="center"/>
    </xf>
    <xf numFmtId="4" fontId="22" fillId="0" borderId="0" xfId="0" applyNumberFormat="1" applyFont="1" applyAlignment="1">
      <alignment vertical="center"/>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20" fillId="5" borderId="7" xfId="0" applyFont="1" applyFill="1" applyBorder="1" applyAlignment="1">
      <alignment horizontal="center" vertical="center"/>
    </xf>
    <xf numFmtId="0" fontId="20" fillId="5" borderId="8" xfId="0" applyFont="1" applyFill="1" applyBorder="1" applyAlignment="1">
      <alignment horizontal="left" vertical="center"/>
    </xf>
    <xf numFmtId="0" fontId="20" fillId="5" borderId="8" xfId="0" applyFont="1" applyFill="1" applyBorder="1" applyAlignment="1">
      <alignment horizontal="right" vertical="center"/>
    </xf>
    <xf numFmtId="0" fontId="20" fillId="5" borderId="8" xfId="0" applyFont="1" applyFill="1" applyBorder="1" applyAlignment="1">
      <alignment horizontal="center"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0" fontId="40" fillId="0" borderId="1" xfId="0" applyFont="1" applyBorder="1" applyAlignment="1">
      <alignment horizontal="left" vertical="center" wrapText="1"/>
    </xf>
    <xf numFmtId="0" fontId="38" fillId="0" borderId="1" xfId="0" applyFont="1" applyBorder="1" applyAlignment="1">
      <alignment horizontal="center" vertical="center" wrapText="1"/>
    </xf>
    <xf numFmtId="0" fontId="39" fillId="0" borderId="29" xfId="0" applyFont="1" applyBorder="1" applyAlignment="1">
      <alignment horizontal="left" wrapText="1"/>
    </xf>
    <xf numFmtId="0" fontId="38" fillId="0" borderId="1" xfId="0" applyFont="1" applyBorder="1" applyAlignment="1">
      <alignment horizontal="center" vertical="center"/>
    </xf>
    <xf numFmtId="49" fontId="40" fillId="0" borderId="1" xfId="0" applyNumberFormat="1"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left" vertical="center"/>
    </xf>
    <xf numFmtId="0" fontId="39" fillId="0" borderId="29" xfId="0" applyFont="1" applyBorder="1" applyAlignment="1">
      <alignment horizontal="left"/>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3"/>
  <sheetViews>
    <sheetView showGridLines="0" topLeftCell="A58" workbookViewId="0">
      <selection activeCell="AG54" sqref="AG54:AM54"/>
    </sheetView>
  </sheetViews>
  <sheetFormatPr defaultRowHeight="10"/>
  <cols>
    <col min="1" max="1" width="8.33203125" style="1" customWidth="1"/>
    <col min="2" max="2" width="1.6640625" style="1" customWidth="1"/>
    <col min="3" max="3" width="4.109375" style="1" customWidth="1"/>
    <col min="4" max="33" width="2.6640625" style="1" customWidth="1"/>
    <col min="34" max="34" width="3.33203125" style="1" customWidth="1"/>
    <col min="35" max="35" width="31.6640625" style="1" customWidth="1"/>
    <col min="36" max="37" width="2.44140625" style="1" customWidth="1"/>
    <col min="38" max="38" width="8.33203125" style="1" customWidth="1"/>
    <col min="39" max="39" width="3.33203125" style="1" customWidth="1"/>
    <col min="40" max="40" width="13.33203125" style="1" customWidth="1"/>
    <col min="41" max="41" width="7.44140625" style="1" customWidth="1"/>
    <col min="42" max="42" width="4.109375" style="1" customWidth="1"/>
    <col min="43" max="43" width="15.6640625" style="1" customWidth="1"/>
    <col min="44" max="44" width="13.6640625" style="1" customWidth="1"/>
    <col min="45" max="47" width="25.77734375" style="1" hidden="1" customWidth="1"/>
    <col min="48" max="49" width="21.6640625" style="1" hidden="1" customWidth="1"/>
    <col min="50" max="51" width="25" style="1" hidden="1" customWidth="1"/>
    <col min="52" max="52" width="21.6640625" style="1" hidden="1" customWidth="1"/>
    <col min="53" max="53" width="19.109375" style="1" hidden="1" customWidth="1"/>
    <col min="54" max="54" width="25" style="1" hidden="1" customWidth="1"/>
    <col min="55" max="55" width="21.6640625" style="1" hidden="1" customWidth="1"/>
    <col min="56" max="56" width="19.109375" style="1" hidden="1" customWidth="1"/>
    <col min="57" max="57" width="66.44140625" style="1" customWidth="1"/>
    <col min="71" max="91" width="9.33203125" style="1" hidden="1"/>
  </cols>
  <sheetData>
    <row r="1" spans="1:74">
      <c r="A1" s="16" t="s">
        <v>0</v>
      </c>
      <c r="AZ1" s="16" t="s">
        <v>1</v>
      </c>
      <c r="BA1" s="16" t="s">
        <v>2</v>
      </c>
      <c r="BB1" s="16" t="s">
        <v>3</v>
      </c>
      <c r="BT1" s="16" t="s">
        <v>4</v>
      </c>
      <c r="BU1" s="16" t="s">
        <v>4</v>
      </c>
      <c r="BV1" s="16" t="s">
        <v>5</v>
      </c>
    </row>
    <row r="2" spans="1:74" s="1" customFormat="1" ht="37" customHeight="1">
      <c r="AR2" s="294" t="s">
        <v>6</v>
      </c>
      <c r="AS2" s="295"/>
      <c r="AT2" s="295"/>
      <c r="AU2" s="295"/>
      <c r="AV2" s="295"/>
      <c r="AW2" s="295"/>
      <c r="AX2" s="295"/>
      <c r="AY2" s="295"/>
      <c r="AZ2" s="295"/>
      <c r="BA2" s="295"/>
      <c r="BB2" s="295"/>
      <c r="BC2" s="295"/>
      <c r="BD2" s="295"/>
      <c r="BE2" s="295"/>
      <c r="BS2" s="17" t="s">
        <v>7</v>
      </c>
      <c r="BT2" s="17" t="s">
        <v>8</v>
      </c>
    </row>
    <row r="3" spans="1:74" s="1" customFormat="1" ht="7"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7</v>
      </c>
      <c r="BT3" s="17" t="s">
        <v>9</v>
      </c>
    </row>
    <row r="4" spans="1:74" s="1" customFormat="1" ht="25" customHeight="1">
      <c r="B4" s="20"/>
      <c r="D4" s="21" t="s">
        <v>10</v>
      </c>
      <c r="AR4" s="20"/>
      <c r="AS4" s="22" t="s">
        <v>11</v>
      </c>
      <c r="BE4" s="23" t="s">
        <v>12</v>
      </c>
      <c r="BS4" s="17" t="s">
        <v>13</v>
      </c>
    </row>
    <row r="5" spans="1:74" s="1" customFormat="1" ht="12" customHeight="1">
      <c r="B5" s="20"/>
      <c r="D5" s="24" t="s">
        <v>14</v>
      </c>
      <c r="K5" s="306" t="s">
        <v>15</v>
      </c>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R5" s="20"/>
      <c r="BE5" s="303" t="s">
        <v>1157</v>
      </c>
      <c r="BS5" s="17" t="s">
        <v>7</v>
      </c>
    </row>
    <row r="6" spans="1:74" s="1" customFormat="1" ht="37" customHeight="1">
      <c r="B6" s="20"/>
      <c r="D6" s="26" t="s">
        <v>16</v>
      </c>
      <c r="K6" s="307" t="s">
        <v>17</v>
      </c>
      <c r="L6" s="295"/>
      <c r="M6" s="295"/>
      <c r="N6" s="295"/>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R6" s="20"/>
      <c r="BE6" s="304"/>
      <c r="BS6" s="17" t="s">
        <v>7</v>
      </c>
    </row>
    <row r="7" spans="1:74" s="1" customFormat="1" ht="12" customHeight="1">
      <c r="B7" s="20"/>
      <c r="D7" s="27" t="s">
        <v>18</v>
      </c>
      <c r="K7" s="25" t="s">
        <v>19</v>
      </c>
      <c r="AK7" s="27" t="s">
        <v>20</v>
      </c>
      <c r="AN7" s="25" t="s">
        <v>3</v>
      </c>
      <c r="AR7" s="20"/>
      <c r="BE7" s="304"/>
      <c r="BS7" s="17" t="s">
        <v>7</v>
      </c>
    </row>
    <row r="8" spans="1:74" s="1" customFormat="1" ht="12" customHeight="1">
      <c r="B8" s="20"/>
      <c r="D8" s="27" t="s">
        <v>21</v>
      </c>
      <c r="K8" s="25" t="s">
        <v>22</v>
      </c>
      <c r="AK8" s="27" t="s">
        <v>23</v>
      </c>
      <c r="AN8" s="28" t="s">
        <v>24</v>
      </c>
      <c r="AR8" s="20"/>
      <c r="BE8" s="304"/>
      <c r="BS8" s="17" t="s">
        <v>7</v>
      </c>
    </row>
    <row r="9" spans="1:74" s="1" customFormat="1" ht="14.5" customHeight="1">
      <c r="B9" s="20"/>
      <c r="AR9" s="20"/>
      <c r="BE9" s="304"/>
      <c r="BS9" s="17" t="s">
        <v>7</v>
      </c>
    </row>
    <row r="10" spans="1:74" s="1" customFormat="1" ht="12" customHeight="1">
      <c r="B10" s="20"/>
      <c r="D10" s="27" t="s">
        <v>25</v>
      </c>
      <c r="AK10" s="27" t="s">
        <v>26</v>
      </c>
      <c r="AN10" s="25" t="s">
        <v>3</v>
      </c>
      <c r="AR10" s="20"/>
      <c r="BE10" s="304"/>
      <c r="BS10" s="17" t="s">
        <v>7</v>
      </c>
    </row>
    <row r="11" spans="1:74" s="1" customFormat="1" ht="18.399999999999999" customHeight="1">
      <c r="B11" s="20"/>
      <c r="E11" s="25" t="s">
        <v>27</v>
      </c>
      <c r="AK11" s="27" t="s">
        <v>28</v>
      </c>
      <c r="AN11" s="25" t="s">
        <v>3</v>
      </c>
      <c r="AR11" s="20"/>
      <c r="BE11" s="304"/>
      <c r="BS11" s="17" t="s">
        <v>7</v>
      </c>
    </row>
    <row r="12" spans="1:74" s="1" customFormat="1" ht="7" customHeight="1">
      <c r="B12" s="20"/>
      <c r="AR12" s="20"/>
      <c r="BE12" s="304"/>
      <c r="BS12" s="17" t="s">
        <v>7</v>
      </c>
    </row>
    <row r="13" spans="1:74" s="1" customFormat="1" ht="12" customHeight="1">
      <c r="B13" s="20"/>
      <c r="D13" s="27" t="s">
        <v>1158</v>
      </c>
      <c r="AK13" s="27" t="s">
        <v>26</v>
      </c>
      <c r="AN13" s="29" t="s">
        <v>29</v>
      </c>
      <c r="AR13" s="20"/>
      <c r="BE13" s="304"/>
      <c r="BS13" s="17" t="s">
        <v>7</v>
      </c>
    </row>
    <row r="14" spans="1:74" ht="12.5">
      <c r="B14" s="20"/>
      <c r="E14" s="308" t="s">
        <v>29</v>
      </c>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27" t="s">
        <v>28</v>
      </c>
      <c r="AN14" s="29" t="s">
        <v>29</v>
      </c>
      <c r="AR14" s="20"/>
      <c r="BE14" s="304"/>
      <c r="BS14" s="17" t="s">
        <v>7</v>
      </c>
    </row>
    <row r="15" spans="1:74" s="1" customFormat="1" ht="7" customHeight="1">
      <c r="B15" s="20"/>
      <c r="AR15" s="20"/>
      <c r="BE15" s="304"/>
      <c r="BS15" s="17" t="s">
        <v>4</v>
      </c>
    </row>
    <row r="16" spans="1:74" s="1" customFormat="1" ht="12" customHeight="1">
      <c r="B16" s="20"/>
      <c r="D16" s="27" t="s">
        <v>30</v>
      </c>
      <c r="AK16" s="27" t="s">
        <v>26</v>
      </c>
      <c r="AN16" s="25" t="s">
        <v>3</v>
      </c>
      <c r="AR16" s="20"/>
      <c r="BE16" s="304"/>
      <c r="BS16" s="17" t="s">
        <v>4</v>
      </c>
    </row>
    <row r="17" spans="1:71" s="1" customFormat="1" ht="18.399999999999999" customHeight="1">
      <c r="B17" s="20"/>
      <c r="E17" s="25" t="s">
        <v>31</v>
      </c>
      <c r="AK17" s="27" t="s">
        <v>28</v>
      </c>
      <c r="AN17" s="25" t="s">
        <v>3</v>
      </c>
      <c r="AR17" s="20"/>
      <c r="BE17" s="304"/>
      <c r="BS17" s="17" t="s">
        <v>32</v>
      </c>
    </row>
    <row r="18" spans="1:71" s="1" customFormat="1" ht="7" customHeight="1">
      <c r="B18" s="20"/>
      <c r="AR18" s="20"/>
      <c r="BE18" s="304"/>
      <c r="BS18" s="17" t="s">
        <v>7</v>
      </c>
    </row>
    <row r="19" spans="1:71" s="1" customFormat="1" ht="12" customHeight="1">
      <c r="B19" s="20"/>
      <c r="D19" s="27" t="s">
        <v>33</v>
      </c>
      <c r="AK19" s="27" t="s">
        <v>26</v>
      </c>
      <c r="AN19" s="25" t="s">
        <v>3</v>
      </c>
      <c r="AR19" s="20"/>
      <c r="BE19" s="304"/>
      <c r="BS19" s="17" t="s">
        <v>7</v>
      </c>
    </row>
    <row r="20" spans="1:71" s="1" customFormat="1" ht="18.399999999999999" customHeight="1">
      <c r="B20" s="20"/>
      <c r="E20" s="25" t="s">
        <v>27</v>
      </c>
      <c r="AK20" s="27" t="s">
        <v>28</v>
      </c>
      <c r="AN20" s="25" t="s">
        <v>3</v>
      </c>
      <c r="AR20" s="20"/>
      <c r="BE20" s="304"/>
      <c r="BS20" s="17" t="s">
        <v>4</v>
      </c>
    </row>
    <row r="21" spans="1:71" s="1" customFormat="1" ht="7" customHeight="1">
      <c r="B21" s="20"/>
      <c r="AR21" s="20"/>
      <c r="BE21" s="304"/>
    </row>
    <row r="22" spans="1:71" s="1" customFormat="1" ht="12" customHeight="1">
      <c r="B22" s="20"/>
      <c r="D22" s="27" t="s">
        <v>34</v>
      </c>
      <c r="AR22" s="20"/>
      <c r="BE22" s="304"/>
    </row>
    <row r="23" spans="1:71" s="1" customFormat="1" ht="47.25" customHeight="1">
      <c r="B23" s="20"/>
      <c r="E23" s="310" t="s">
        <v>35</v>
      </c>
      <c r="F23" s="310"/>
      <c r="G23" s="310"/>
      <c r="H23" s="310"/>
      <c r="I23" s="310"/>
      <c r="J23" s="310"/>
      <c r="K23" s="310"/>
      <c r="L23" s="310"/>
      <c r="M23" s="310"/>
      <c r="N23" s="310"/>
      <c r="O23" s="310"/>
      <c r="P23" s="310"/>
      <c r="Q23" s="310"/>
      <c r="R23" s="310"/>
      <c r="S23" s="310"/>
      <c r="T23" s="310"/>
      <c r="U23" s="310"/>
      <c r="V23" s="310"/>
      <c r="W23" s="310"/>
      <c r="X23" s="310"/>
      <c r="Y23" s="310"/>
      <c r="Z23" s="310"/>
      <c r="AA23" s="310"/>
      <c r="AB23" s="310"/>
      <c r="AC23" s="310"/>
      <c r="AD23" s="310"/>
      <c r="AE23" s="310"/>
      <c r="AF23" s="310"/>
      <c r="AG23" s="310"/>
      <c r="AH23" s="310"/>
      <c r="AI23" s="310"/>
      <c r="AJ23" s="310"/>
      <c r="AK23" s="310"/>
      <c r="AL23" s="310"/>
      <c r="AM23" s="310"/>
      <c r="AN23" s="310"/>
      <c r="AR23" s="20"/>
      <c r="BE23" s="304"/>
    </row>
    <row r="24" spans="1:71" s="1" customFormat="1" ht="7" customHeight="1">
      <c r="B24" s="20"/>
      <c r="AR24" s="20"/>
      <c r="BE24" s="304"/>
    </row>
    <row r="25" spans="1:71" s="1" customFormat="1" ht="7"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304"/>
    </row>
    <row r="26" spans="1:71" s="2" customFormat="1" ht="25.9" customHeight="1">
      <c r="A26" s="32"/>
      <c r="B26" s="33"/>
      <c r="C26" s="32"/>
      <c r="D26" s="34" t="s">
        <v>36</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11">
        <f>ROUND(AG54,2)</f>
        <v>0</v>
      </c>
      <c r="AL26" s="312"/>
      <c r="AM26" s="312"/>
      <c r="AN26" s="312"/>
      <c r="AO26" s="312"/>
      <c r="AP26" s="32"/>
      <c r="AQ26" s="32"/>
      <c r="AR26" s="33"/>
      <c r="BE26" s="304"/>
    </row>
    <row r="27" spans="1:71" s="2" customFormat="1" ht="7" customHeight="1">
      <c r="A27" s="32"/>
      <c r="B27" s="33"/>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3"/>
      <c r="BE27" s="304"/>
    </row>
    <row r="28" spans="1:71" s="2" customFormat="1" ht="12.5">
      <c r="A28" s="32"/>
      <c r="B28" s="33"/>
      <c r="C28" s="32"/>
      <c r="D28" s="32"/>
      <c r="E28" s="32"/>
      <c r="F28" s="32"/>
      <c r="G28" s="32"/>
      <c r="H28" s="32"/>
      <c r="I28" s="32"/>
      <c r="J28" s="32"/>
      <c r="K28" s="32"/>
      <c r="L28" s="313" t="s">
        <v>37</v>
      </c>
      <c r="M28" s="313"/>
      <c r="N28" s="313"/>
      <c r="O28" s="313"/>
      <c r="P28" s="313"/>
      <c r="Q28" s="32"/>
      <c r="R28" s="32"/>
      <c r="S28" s="32"/>
      <c r="T28" s="32"/>
      <c r="U28" s="32"/>
      <c r="V28" s="32"/>
      <c r="W28" s="313" t="s">
        <v>38</v>
      </c>
      <c r="X28" s="313"/>
      <c r="Y28" s="313"/>
      <c r="Z28" s="313"/>
      <c r="AA28" s="313"/>
      <c r="AB28" s="313"/>
      <c r="AC28" s="313"/>
      <c r="AD28" s="313"/>
      <c r="AE28" s="313"/>
      <c r="AF28" s="32"/>
      <c r="AG28" s="32"/>
      <c r="AH28" s="32"/>
      <c r="AI28" s="32"/>
      <c r="AJ28" s="32"/>
      <c r="AK28" s="313" t="s">
        <v>39</v>
      </c>
      <c r="AL28" s="313"/>
      <c r="AM28" s="313"/>
      <c r="AN28" s="313"/>
      <c r="AO28" s="313"/>
      <c r="AP28" s="32"/>
      <c r="AQ28" s="32"/>
      <c r="AR28" s="33"/>
      <c r="BE28" s="304"/>
    </row>
    <row r="29" spans="1:71" s="3" customFormat="1" ht="14.5" customHeight="1">
      <c r="B29" s="37"/>
      <c r="D29" s="27" t="s">
        <v>40</v>
      </c>
      <c r="F29" s="27" t="s">
        <v>41</v>
      </c>
      <c r="L29" s="296">
        <v>0.21</v>
      </c>
      <c r="M29" s="297"/>
      <c r="N29" s="297"/>
      <c r="O29" s="297"/>
      <c r="P29" s="297"/>
      <c r="W29" s="298">
        <f>ROUND(AZ54, 2)</f>
        <v>0</v>
      </c>
      <c r="X29" s="297"/>
      <c r="Y29" s="297"/>
      <c r="Z29" s="297"/>
      <c r="AA29" s="297"/>
      <c r="AB29" s="297"/>
      <c r="AC29" s="297"/>
      <c r="AD29" s="297"/>
      <c r="AE29" s="297"/>
      <c r="AK29" s="298">
        <f>ROUND(AV54, 2)</f>
        <v>0</v>
      </c>
      <c r="AL29" s="297"/>
      <c r="AM29" s="297"/>
      <c r="AN29" s="297"/>
      <c r="AO29" s="297"/>
      <c r="AR29" s="37"/>
      <c r="BE29" s="305"/>
    </row>
    <row r="30" spans="1:71" s="3" customFormat="1" ht="14.5" customHeight="1">
      <c r="B30" s="37"/>
      <c r="F30" s="27" t="s">
        <v>42</v>
      </c>
      <c r="L30" s="296">
        <v>0.15</v>
      </c>
      <c r="M30" s="297"/>
      <c r="N30" s="297"/>
      <c r="O30" s="297"/>
      <c r="P30" s="297"/>
      <c r="W30" s="298">
        <f>ROUND(BA54, 2)</f>
        <v>0</v>
      </c>
      <c r="X30" s="297"/>
      <c r="Y30" s="297"/>
      <c r="Z30" s="297"/>
      <c r="AA30" s="297"/>
      <c r="AB30" s="297"/>
      <c r="AC30" s="297"/>
      <c r="AD30" s="297"/>
      <c r="AE30" s="297"/>
      <c r="AK30" s="298">
        <f>ROUND(AW54, 2)</f>
        <v>0</v>
      </c>
      <c r="AL30" s="297"/>
      <c r="AM30" s="297"/>
      <c r="AN30" s="297"/>
      <c r="AO30" s="297"/>
      <c r="AR30" s="37"/>
      <c r="BE30" s="305"/>
    </row>
    <row r="31" spans="1:71" s="3" customFormat="1" ht="14.5" hidden="1" customHeight="1">
      <c r="B31" s="37"/>
      <c r="F31" s="27" t="s">
        <v>43</v>
      </c>
      <c r="L31" s="296">
        <v>0.21</v>
      </c>
      <c r="M31" s="297"/>
      <c r="N31" s="297"/>
      <c r="O31" s="297"/>
      <c r="P31" s="297"/>
      <c r="W31" s="298">
        <f>ROUND(BB54, 2)</f>
        <v>0</v>
      </c>
      <c r="X31" s="297"/>
      <c r="Y31" s="297"/>
      <c r="Z31" s="297"/>
      <c r="AA31" s="297"/>
      <c r="AB31" s="297"/>
      <c r="AC31" s="297"/>
      <c r="AD31" s="297"/>
      <c r="AE31" s="297"/>
      <c r="AK31" s="298">
        <v>0</v>
      </c>
      <c r="AL31" s="297"/>
      <c r="AM31" s="297"/>
      <c r="AN31" s="297"/>
      <c r="AO31" s="297"/>
      <c r="AR31" s="37"/>
      <c r="BE31" s="305"/>
    </row>
    <row r="32" spans="1:71" s="3" customFormat="1" ht="14.5" hidden="1" customHeight="1">
      <c r="B32" s="37"/>
      <c r="F32" s="27" t="s">
        <v>44</v>
      </c>
      <c r="L32" s="296">
        <v>0.15</v>
      </c>
      <c r="M32" s="297"/>
      <c r="N32" s="297"/>
      <c r="O32" s="297"/>
      <c r="P32" s="297"/>
      <c r="W32" s="298">
        <f>ROUND(BC54, 2)</f>
        <v>0</v>
      </c>
      <c r="X32" s="297"/>
      <c r="Y32" s="297"/>
      <c r="Z32" s="297"/>
      <c r="AA32" s="297"/>
      <c r="AB32" s="297"/>
      <c r="AC32" s="297"/>
      <c r="AD32" s="297"/>
      <c r="AE32" s="297"/>
      <c r="AK32" s="298">
        <v>0</v>
      </c>
      <c r="AL32" s="297"/>
      <c r="AM32" s="297"/>
      <c r="AN32" s="297"/>
      <c r="AO32" s="297"/>
      <c r="AR32" s="37"/>
      <c r="BE32" s="305"/>
    </row>
    <row r="33" spans="1:57" s="3" customFormat="1" ht="14.5" hidden="1" customHeight="1">
      <c r="B33" s="37"/>
      <c r="F33" s="27" t="s">
        <v>45</v>
      </c>
      <c r="L33" s="296">
        <v>0</v>
      </c>
      <c r="M33" s="297"/>
      <c r="N33" s="297"/>
      <c r="O33" s="297"/>
      <c r="P33" s="297"/>
      <c r="W33" s="298">
        <f>ROUND(BD54, 2)</f>
        <v>0</v>
      </c>
      <c r="X33" s="297"/>
      <c r="Y33" s="297"/>
      <c r="Z33" s="297"/>
      <c r="AA33" s="297"/>
      <c r="AB33" s="297"/>
      <c r="AC33" s="297"/>
      <c r="AD33" s="297"/>
      <c r="AE33" s="297"/>
      <c r="AK33" s="298">
        <v>0</v>
      </c>
      <c r="AL33" s="297"/>
      <c r="AM33" s="297"/>
      <c r="AN33" s="297"/>
      <c r="AO33" s="297"/>
      <c r="AR33" s="37"/>
    </row>
    <row r="34" spans="1:57" s="2" customFormat="1" ht="7" customHeight="1">
      <c r="A34" s="32"/>
      <c r="B34" s="33"/>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3"/>
      <c r="BE34" s="32"/>
    </row>
    <row r="35" spans="1:57" s="2" customFormat="1" ht="25.9" customHeight="1">
      <c r="A35" s="32"/>
      <c r="B35" s="33"/>
      <c r="C35" s="38"/>
      <c r="D35" s="39" t="s">
        <v>46</v>
      </c>
      <c r="E35" s="40"/>
      <c r="F35" s="40"/>
      <c r="G35" s="40"/>
      <c r="H35" s="40"/>
      <c r="I35" s="40"/>
      <c r="J35" s="40"/>
      <c r="K35" s="40"/>
      <c r="L35" s="40"/>
      <c r="M35" s="40"/>
      <c r="N35" s="40"/>
      <c r="O35" s="40"/>
      <c r="P35" s="40"/>
      <c r="Q35" s="40"/>
      <c r="R35" s="40"/>
      <c r="S35" s="40"/>
      <c r="T35" s="41" t="s">
        <v>47</v>
      </c>
      <c r="U35" s="40"/>
      <c r="V35" s="40"/>
      <c r="W35" s="40"/>
      <c r="X35" s="302" t="s">
        <v>48</v>
      </c>
      <c r="Y35" s="300"/>
      <c r="Z35" s="300"/>
      <c r="AA35" s="300"/>
      <c r="AB35" s="300"/>
      <c r="AC35" s="40"/>
      <c r="AD35" s="40"/>
      <c r="AE35" s="40"/>
      <c r="AF35" s="40"/>
      <c r="AG35" s="40"/>
      <c r="AH35" s="40"/>
      <c r="AI35" s="40"/>
      <c r="AJ35" s="40"/>
      <c r="AK35" s="299">
        <f>SUM(AK26:AK33)</f>
        <v>0</v>
      </c>
      <c r="AL35" s="300"/>
      <c r="AM35" s="300"/>
      <c r="AN35" s="300"/>
      <c r="AO35" s="301"/>
      <c r="AP35" s="38"/>
      <c r="AQ35" s="38"/>
      <c r="AR35" s="33"/>
      <c r="BE35" s="32"/>
    </row>
    <row r="36" spans="1:57" s="2" customFormat="1" ht="7" customHeight="1">
      <c r="A36" s="32"/>
      <c r="B36" s="33"/>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3"/>
      <c r="BE36" s="32"/>
    </row>
    <row r="37" spans="1:57" s="2" customFormat="1" ht="7" customHeight="1">
      <c r="A37" s="32"/>
      <c r="B37" s="42"/>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33"/>
      <c r="BE37" s="32"/>
    </row>
    <row r="41" spans="1:57" s="2" customFormat="1" ht="7" customHeight="1">
      <c r="A41" s="32"/>
      <c r="B41" s="44"/>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33"/>
      <c r="BE41" s="32"/>
    </row>
    <row r="42" spans="1:57" s="2" customFormat="1" ht="25" customHeight="1">
      <c r="A42" s="32"/>
      <c r="B42" s="33"/>
      <c r="C42" s="21" t="s">
        <v>49</v>
      </c>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3"/>
      <c r="BE42" s="32"/>
    </row>
    <row r="43" spans="1:57" s="2" customFormat="1" ht="7" customHeight="1">
      <c r="A43" s="32"/>
      <c r="B43" s="33"/>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3"/>
      <c r="BE43" s="32"/>
    </row>
    <row r="44" spans="1:57" s="4" customFormat="1" ht="12" customHeight="1">
      <c r="B44" s="46"/>
      <c r="C44" s="27" t="s">
        <v>14</v>
      </c>
      <c r="L44" s="4" t="str">
        <f>K5</f>
        <v>20-0401</v>
      </c>
      <c r="AR44" s="46"/>
    </row>
    <row r="45" spans="1:57" s="5" customFormat="1" ht="37" customHeight="1">
      <c r="B45" s="47"/>
      <c r="C45" s="48" t="s">
        <v>16</v>
      </c>
      <c r="L45" s="316" t="str">
        <f>K6</f>
        <v>Dačice - rybník Peráček</v>
      </c>
      <c r="M45" s="317"/>
      <c r="N45" s="317"/>
      <c r="O45" s="317"/>
      <c r="P45" s="317"/>
      <c r="Q45" s="317"/>
      <c r="R45" s="317"/>
      <c r="S45" s="317"/>
      <c r="T45" s="317"/>
      <c r="U45" s="317"/>
      <c r="V45" s="317"/>
      <c r="W45" s="317"/>
      <c r="X45" s="317"/>
      <c r="Y45" s="317"/>
      <c r="Z45" s="317"/>
      <c r="AA45" s="317"/>
      <c r="AB45" s="317"/>
      <c r="AC45" s="317"/>
      <c r="AD45" s="317"/>
      <c r="AE45" s="317"/>
      <c r="AF45" s="317"/>
      <c r="AG45" s="317"/>
      <c r="AH45" s="317"/>
      <c r="AI45" s="317"/>
      <c r="AJ45" s="317"/>
      <c r="AK45" s="317"/>
      <c r="AL45" s="317"/>
      <c r="AM45" s="317"/>
      <c r="AN45" s="317"/>
      <c r="AO45" s="317"/>
      <c r="AR45" s="47"/>
    </row>
    <row r="46" spans="1:57" s="2" customFormat="1" ht="7" customHeight="1">
      <c r="A46" s="32"/>
      <c r="B46" s="33"/>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3"/>
      <c r="BE46" s="32"/>
    </row>
    <row r="47" spans="1:57" s="2" customFormat="1" ht="12" customHeight="1">
      <c r="A47" s="32"/>
      <c r="B47" s="33"/>
      <c r="C47" s="27" t="s">
        <v>21</v>
      </c>
      <c r="D47" s="32"/>
      <c r="E47" s="32"/>
      <c r="F47" s="32"/>
      <c r="G47" s="32"/>
      <c r="H47" s="32"/>
      <c r="I47" s="32"/>
      <c r="J47" s="32"/>
      <c r="K47" s="32"/>
      <c r="L47" s="49" t="str">
        <f>IF(K8="","",K8)</f>
        <v>Dačice</v>
      </c>
      <c r="M47" s="32"/>
      <c r="N47" s="32"/>
      <c r="O47" s="32"/>
      <c r="P47" s="32"/>
      <c r="Q47" s="32"/>
      <c r="R47" s="32"/>
      <c r="S47" s="32"/>
      <c r="T47" s="32"/>
      <c r="U47" s="32"/>
      <c r="V47" s="32"/>
      <c r="W47" s="32"/>
      <c r="X47" s="32"/>
      <c r="Y47" s="32"/>
      <c r="Z47" s="32"/>
      <c r="AA47" s="32"/>
      <c r="AB47" s="32"/>
      <c r="AC47" s="32"/>
      <c r="AD47" s="32"/>
      <c r="AE47" s="32"/>
      <c r="AF47" s="32"/>
      <c r="AG47" s="32"/>
      <c r="AH47" s="32"/>
      <c r="AI47" s="27" t="s">
        <v>23</v>
      </c>
      <c r="AJ47" s="32"/>
      <c r="AK47" s="32"/>
      <c r="AL47" s="32"/>
      <c r="AM47" s="318" t="str">
        <f>IF(AN8= "","",AN8)</f>
        <v>1. 4. 2020</v>
      </c>
      <c r="AN47" s="318"/>
      <c r="AO47" s="32"/>
      <c r="AP47" s="32"/>
      <c r="AQ47" s="32"/>
      <c r="AR47" s="33"/>
      <c r="BE47" s="32"/>
    </row>
    <row r="48" spans="1:57" s="2" customFormat="1" ht="7" customHeight="1">
      <c r="A48" s="32"/>
      <c r="B48" s="33"/>
      <c r="C48" s="32"/>
      <c r="D48" s="32"/>
      <c r="E48" s="32"/>
      <c r="F48" s="32"/>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c r="AP48" s="32"/>
      <c r="AQ48" s="32"/>
      <c r="AR48" s="33"/>
      <c r="BE48" s="32"/>
    </row>
    <row r="49" spans="1:91" s="2" customFormat="1" ht="25.75" customHeight="1">
      <c r="A49" s="32"/>
      <c r="B49" s="33"/>
      <c r="C49" s="27" t="s">
        <v>25</v>
      </c>
      <c r="D49" s="32"/>
      <c r="E49" s="32"/>
      <c r="F49" s="32"/>
      <c r="G49" s="32"/>
      <c r="H49" s="32"/>
      <c r="I49" s="32"/>
      <c r="J49" s="32"/>
      <c r="K49" s="32"/>
      <c r="L49" s="4" t="str">
        <f>IF(E11= "","",E11)</f>
        <v xml:space="preserve"> </v>
      </c>
      <c r="M49" s="32"/>
      <c r="N49" s="32"/>
      <c r="O49" s="32"/>
      <c r="P49" s="32"/>
      <c r="Q49" s="32"/>
      <c r="R49" s="32"/>
      <c r="S49" s="32"/>
      <c r="T49" s="32"/>
      <c r="U49" s="32"/>
      <c r="V49" s="32"/>
      <c r="W49" s="32"/>
      <c r="X49" s="32"/>
      <c r="Y49" s="32"/>
      <c r="Z49" s="32"/>
      <c r="AA49" s="32"/>
      <c r="AB49" s="32"/>
      <c r="AC49" s="32"/>
      <c r="AD49" s="32"/>
      <c r="AE49" s="32"/>
      <c r="AF49" s="32"/>
      <c r="AG49" s="32"/>
      <c r="AH49" s="32"/>
      <c r="AI49" s="27" t="s">
        <v>30</v>
      </c>
      <c r="AJ49" s="32"/>
      <c r="AK49" s="32"/>
      <c r="AL49" s="32"/>
      <c r="AM49" s="319" t="str">
        <f>IF(E17="","",E17)</f>
        <v>Ing. Zdeněk Hejtman, Dačice</v>
      </c>
      <c r="AN49" s="320"/>
      <c r="AO49" s="320"/>
      <c r="AP49" s="320"/>
      <c r="AQ49" s="32"/>
      <c r="AR49" s="33"/>
      <c r="AS49" s="328" t="s">
        <v>50</v>
      </c>
      <c r="AT49" s="329"/>
      <c r="AU49" s="51"/>
      <c r="AV49" s="51"/>
      <c r="AW49" s="51"/>
      <c r="AX49" s="51"/>
      <c r="AY49" s="51"/>
      <c r="AZ49" s="51"/>
      <c r="BA49" s="51"/>
      <c r="BB49" s="51"/>
      <c r="BC49" s="51"/>
      <c r="BD49" s="52"/>
      <c r="BE49" s="32"/>
    </row>
    <row r="50" spans="1:91" s="2" customFormat="1" ht="15.25" customHeight="1">
      <c r="A50" s="32"/>
      <c r="B50" s="33"/>
      <c r="C50" s="27" t="s">
        <v>1158</v>
      </c>
      <c r="D50" s="32"/>
      <c r="E50" s="32"/>
      <c r="F50" s="32"/>
      <c r="G50" s="32"/>
      <c r="H50" s="32"/>
      <c r="I50" s="32"/>
      <c r="J50" s="32"/>
      <c r="K50" s="32"/>
      <c r="L50" s="4" t="str">
        <f>IF(E14= "Vyplň údaj","",E14)</f>
        <v/>
      </c>
      <c r="M50" s="32"/>
      <c r="N50" s="32"/>
      <c r="O50" s="32"/>
      <c r="P50" s="32"/>
      <c r="Q50" s="32"/>
      <c r="R50" s="32"/>
      <c r="S50" s="32"/>
      <c r="T50" s="32"/>
      <c r="U50" s="32"/>
      <c r="V50" s="32"/>
      <c r="W50" s="32"/>
      <c r="X50" s="32"/>
      <c r="Y50" s="32"/>
      <c r="Z50" s="32"/>
      <c r="AA50" s="32"/>
      <c r="AB50" s="32"/>
      <c r="AC50" s="32"/>
      <c r="AD50" s="32"/>
      <c r="AE50" s="32"/>
      <c r="AF50" s="32"/>
      <c r="AG50" s="32"/>
      <c r="AH50" s="32"/>
      <c r="AI50" s="27" t="s">
        <v>33</v>
      </c>
      <c r="AJ50" s="32"/>
      <c r="AK50" s="32"/>
      <c r="AL50" s="32"/>
      <c r="AM50" s="319" t="str">
        <f>IF(E20="","",E20)</f>
        <v xml:space="preserve"> </v>
      </c>
      <c r="AN50" s="320"/>
      <c r="AO50" s="320"/>
      <c r="AP50" s="320"/>
      <c r="AQ50" s="32"/>
      <c r="AR50" s="33"/>
      <c r="AS50" s="330"/>
      <c r="AT50" s="331"/>
      <c r="AU50" s="53"/>
      <c r="AV50" s="53"/>
      <c r="AW50" s="53"/>
      <c r="AX50" s="53"/>
      <c r="AY50" s="53"/>
      <c r="AZ50" s="53"/>
      <c r="BA50" s="53"/>
      <c r="BB50" s="53"/>
      <c r="BC50" s="53"/>
      <c r="BD50" s="54"/>
      <c r="BE50" s="32"/>
    </row>
    <row r="51" spans="1:91" s="2" customFormat="1" ht="10.9" customHeight="1">
      <c r="A51" s="32"/>
      <c r="B51" s="33"/>
      <c r="C51" s="32"/>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3"/>
      <c r="AS51" s="330"/>
      <c r="AT51" s="331"/>
      <c r="AU51" s="53"/>
      <c r="AV51" s="53"/>
      <c r="AW51" s="53"/>
      <c r="AX51" s="53"/>
      <c r="AY51" s="53"/>
      <c r="AZ51" s="53"/>
      <c r="BA51" s="53"/>
      <c r="BB51" s="53"/>
      <c r="BC51" s="53"/>
      <c r="BD51" s="54"/>
      <c r="BE51" s="32"/>
    </row>
    <row r="52" spans="1:91" s="2" customFormat="1" ht="29.25" customHeight="1">
      <c r="A52" s="32"/>
      <c r="B52" s="33"/>
      <c r="C52" s="332" t="s">
        <v>51</v>
      </c>
      <c r="D52" s="333"/>
      <c r="E52" s="333"/>
      <c r="F52" s="333"/>
      <c r="G52" s="333"/>
      <c r="H52" s="55"/>
      <c r="I52" s="335" t="s">
        <v>52</v>
      </c>
      <c r="J52" s="333"/>
      <c r="K52" s="333"/>
      <c r="L52" s="333"/>
      <c r="M52" s="333"/>
      <c r="N52" s="333"/>
      <c r="O52" s="333"/>
      <c r="P52" s="333"/>
      <c r="Q52" s="333"/>
      <c r="R52" s="333"/>
      <c r="S52" s="333"/>
      <c r="T52" s="333"/>
      <c r="U52" s="333"/>
      <c r="V52" s="333"/>
      <c r="W52" s="333"/>
      <c r="X52" s="333"/>
      <c r="Y52" s="333"/>
      <c r="Z52" s="333"/>
      <c r="AA52" s="333"/>
      <c r="AB52" s="333"/>
      <c r="AC52" s="333"/>
      <c r="AD52" s="333"/>
      <c r="AE52" s="333"/>
      <c r="AF52" s="333"/>
      <c r="AG52" s="334" t="s">
        <v>53</v>
      </c>
      <c r="AH52" s="333"/>
      <c r="AI52" s="333"/>
      <c r="AJ52" s="333"/>
      <c r="AK52" s="333"/>
      <c r="AL52" s="333"/>
      <c r="AM52" s="333"/>
      <c r="AN52" s="335" t="s">
        <v>54</v>
      </c>
      <c r="AO52" s="333"/>
      <c r="AP52" s="333"/>
      <c r="AQ52" s="56" t="s">
        <v>55</v>
      </c>
      <c r="AR52" s="33"/>
      <c r="AS52" s="57" t="s">
        <v>56</v>
      </c>
      <c r="AT52" s="58" t="s">
        <v>57</v>
      </c>
      <c r="AU52" s="58" t="s">
        <v>58</v>
      </c>
      <c r="AV52" s="58" t="s">
        <v>59</v>
      </c>
      <c r="AW52" s="58" t="s">
        <v>60</v>
      </c>
      <c r="AX52" s="58" t="s">
        <v>61</v>
      </c>
      <c r="AY52" s="58" t="s">
        <v>62</v>
      </c>
      <c r="AZ52" s="58" t="s">
        <v>63</v>
      </c>
      <c r="BA52" s="58" t="s">
        <v>64</v>
      </c>
      <c r="BB52" s="58" t="s">
        <v>65</v>
      </c>
      <c r="BC52" s="58" t="s">
        <v>66</v>
      </c>
      <c r="BD52" s="59" t="s">
        <v>67</v>
      </c>
      <c r="BE52" s="32"/>
    </row>
    <row r="53" spans="1:91" s="2" customFormat="1" ht="10.9" customHeight="1">
      <c r="A53" s="32"/>
      <c r="B53" s="33"/>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3"/>
      <c r="AS53" s="60"/>
      <c r="AT53" s="61"/>
      <c r="AU53" s="61"/>
      <c r="AV53" s="61"/>
      <c r="AW53" s="61"/>
      <c r="AX53" s="61"/>
      <c r="AY53" s="61"/>
      <c r="AZ53" s="61"/>
      <c r="BA53" s="61"/>
      <c r="BB53" s="61"/>
      <c r="BC53" s="61"/>
      <c r="BD53" s="62"/>
      <c r="BE53" s="32"/>
    </row>
    <row r="54" spans="1:91" s="6" customFormat="1" ht="32.5" customHeight="1">
      <c r="B54" s="63"/>
      <c r="C54" s="64" t="s">
        <v>68</v>
      </c>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326">
        <f>ROUND(AG55+AG56+AG61,2)</f>
        <v>0</v>
      </c>
      <c r="AH54" s="326"/>
      <c r="AI54" s="326"/>
      <c r="AJ54" s="326"/>
      <c r="AK54" s="326"/>
      <c r="AL54" s="326"/>
      <c r="AM54" s="326"/>
      <c r="AN54" s="327">
        <f t="shared" ref="AN54:AN61" si="0">SUM(AG54,AT54)</f>
        <v>0</v>
      </c>
      <c r="AO54" s="327"/>
      <c r="AP54" s="327"/>
      <c r="AQ54" s="67" t="s">
        <v>3</v>
      </c>
      <c r="AR54" s="63"/>
      <c r="AS54" s="68">
        <f>ROUND(AS55+AS56+AS61,2)</f>
        <v>0</v>
      </c>
      <c r="AT54" s="69">
        <f t="shared" ref="AT54:AT61" si="1">ROUND(SUM(AV54:AW54),2)</f>
        <v>0</v>
      </c>
      <c r="AU54" s="70">
        <f>ROUND(AU55+AU56+AU61,5)</f>
        <v>0</v>
      </c>
      <c r="AV54" s="69">
        <f>ROUND(AZ54*L29,2)</f>
        <v>0</v>
      </c>
      <c r="AW54" s="69">
        <f>ROUND(BA54*L30,2)</f>
        <v>0</v>
      </c>
      <c r="AX54" s="69">
        <f>ROUND(BB54*L29,2)</f>
        <v>0</v>
      </c>
      <c r="AY54" s="69">
        <f>ROUND(BC54*L30,2)</f>
        <v>0</v>
      </c>
      <c r="AZ54" s="69">
        <f>ROUND(AZ55+AZ56+AZ61,2)</f>
        <v>0</v>
      </c>
      <c r="BA54" s="69">
        <f>ROUND(BA55+BA56+BA61,2)</f>
        <v>0</v>
      </c>
      <c r="BB54" s="69">
        <f>ROUND(BB55+BB56+BB61,2)</f>
        <v>0</v>
      </c>
      <c r="BC54" s="69">
        <f>ROUND(BC55+BC56+BC61,2)</f>
        <v>0</v>
      </c>
      <c r="BD54" s="71">
        <f>ROUND(BD55+BD56+BD61,2)</f>
        <v>0</v>
      </c>
      <c r="BS54" s="72" t="s">
        <v>69</v>
      </c>
      <c r="BT54" s="72" t="s">
        <v>70</v>
      </c>
      <c r="BU54" s="73" t="s">
        <v>71</v>
      </c>
      <c r="BV54" s="72" t="s">
        <v>72</v>
      </c>
      <c r="BW54" s="72" t="s">
        <v>5</v>
      </c>
      <c r="BX54" s="72" t="s">
        <v>73</v>
      </c>
      <c r="CL54" s="72" t="s">
        <v>19</v>
      </c>
    </row>
    <row r="55" spans="1:91" s="7" customFormat="1" ht="16.5" customHeight="1">
      <c r="A55" s="74" t="s">
        <v>74</v>
      </c>
      <c r="B55" s="75"/>
      <c r="C55" s="76"/>
      <c r="D55" s="324" t="s">
        <v>75</v>
      </c>
      <c r="E55" s="324"/>
      <c r="F55" s="324"/>
      <c r="G55" s="324"/>
      <c r="H55" s="324"/>
      <c r="I55" s="77"/>
      <c r="J55" s="324" t="s">
        <v>76</v>
      </c>
      <c r="K55" s="324"/>
      <c r="L55" s="324"/>
      <c r="M55" s="324"/>
      <c r="N55" s="324"/>
      <c r="O55" s="324"/>
      <c r="P55" s="324"/>
      <c r="Q55" s="324"/>
      <c r="R55" s="324"/>
      <c r="S55" s="324"/>
      <c r="T55" s="324"/>
      <c r="U55" s="324"/>
      <c r="V55" s="324"/>
      <c r="W55" s="324"/>
      <c r="X55" s="324"/>
      <c r="Y55" s="324"/>
      <c r="Z55" s="324"/>
      <c r="AA55" s="324"/>
      <c r="AB55" s="324"/>
      <c r="AC55" s="324"/>
      <c r="AD55" s="324"/>
      <c r="AE55" s="324"/>
      <c r="AF55" s="324"/>
      <c r="AG55" s="321">
        <f>'SO 01 - Odbahnění rybníka'!J30</f>
        <v>0</v>
      </c>
      <c r="AH55" s="322"/>
      <c r="AI55" s="322"/>
      <c r="AJ55" s="322"/>
      <c r="AK55" s="322"/>
      <c r="AL55" s="322"/>
      <c r="AM55" s="322"/>
      <c r="AN55" s="321">
        <f t="shared" si="0"/>
        <v>0</v>
      </c>
      <c r="AO55" s="322"/>
      <c r="AP55" s="322"/>
      <c r="AQ55" s="78" t="s">
        <v>77</v>
      </c>
      <c r="AR55" s="75"/>
      <c r="AS55" s="79">
        <v>0</v>
      </c>
      <c r="AT55" s="80">
        <f t="shared" si="1"/>
        <v>0</v>
      </c>
      <c r="AU55" s="81">
        <f>'SO 01 - Odbahnění rybníka'!P85</f>
        <v>0</v>
      </c>
      <c r="AV55" s="80">
        <f>'SO 01 - Odbahnění rybníka'!J33</f>
        <v>0</v>
      </c>
      <c r="AW55" s="80">
        <f>'SO 01 - Odbahnění rybníka'!J34</f>
        <v>0</v>
      </c>
      <c r="AX55" s="80">
        <f>'SO 01 - Odbahnění rybníka'!J35</f>
        <v>0</v>
      </c>
      <c r="AY55" s="80">
        <f>'SO 01 - Odbahnění rybníka'!J36</f>
        <v>0</v>
      </c>
      <c r="AZ55" s="80">
        <f>'SO 01 - Odbahnění rybníka'!F33</f>
        <v>0</v>
      </c>
      <c r="BA55" s="80">
        <f>'SO 01 - Odbahnění rybníka'!F34</f>
        <v>0</v>
      </c>
      <c r="BB55" s="80">
        <f>'SO 01 - Odbahnění rybníka'!F35</f>
        <v>0</v>
      </c>
      <c r="BC55" s="80">
        <f>'SO 01 - Odbahnění rybníka'!F36</f>
        <v>0</v>
      </c>
      <c r="BD55" s="82">
        <f>'SO 01 - Odbahnění rybníka'!F37</f>
        <v>0</v>
      </c>
      <c r="BT55" s="83" t="s">
        <v>78</v>
      </c>
      <c r="BV55" s="83" t="s">
        <v>72</v>
      </c>
      <c r="BW55" s="83" t="s">
        <v>79</v>
      </c>
      <c r="BX55" s="83" t="s">
        <v>5</v>
      </c>
      <c r="CL55" s="83" t="s">
        <v>19</v>
      </c>
      <c r="CM55" s="83" t="s">
        <v>80</v>
      </c>
    </row>
    <row r="56" spans="1:91" s="7" customFormat="1" ht="16.5" customHeight="1">
      <c r="B56" s="75"/>
      <c r="C56" s="76"/>
      <c r="D56" s="324" t="s">
        <v>81</v>
      </c>
      <c r="E56" s="324"/>
      <c r="F56" s="324"/>
      <c r="G56" s="324"/>
      <c r="H56" s="324"/>
      <c r="I56" s="77"/>
      <c r="J56" s="324" t="s">
        <v>82</v>
      </c>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5">
        <f>ROUND(SUM(AG57:AG60),2)</f>
        <v>0</v>
      </c>
      <c r="AH56" s="322"/>
      <c r="AI56" s="322"/>
      <c r="AJ56" s="322"/>
      <c r="AK56" s="322"/>
      <c r="AL56" s="322"/>
      <c r="AM56" s="322"/>
      <c r="AN56" s="321">
        <f t="shared" si="0"/>
        <v>0</v>
      </c>
      <c r="AO56" s="322"/>
      <c r="AP56" s="322"/>
      <c r="AQ56" s="78" t="s">
        <v>77</v>
      </c>
      <c r="AR56" s="75"/>
      <c r="AS56" s="79">
        <f>ROUND(SUM(AS57:AS60),2)</f>
        <v>0</v>
      </c>
      <c r="AT56" s="80">
        <f t="shared" si="1"/>
        <v>0</v>
      </c>
      <c r="AU56" s="81">
        <f>ROUND(SUM(AU57:AU60),5)</f>
        <v>0</v>
      </c>
      <c r="AV56" s="80">
        <f>ROUND(AZ56*L29,2)</f>
        <v>0</v>
      </c>
      <c r="AW56" s="80">
        <f>ROUND(BA56*L30,2)</f>
        <v>0</v>
      </c>
      <c r="AX56" s="80">
        <f>ROUND(BB56*L29,2)</f>
        <v>0</v>
      </c>
      <c r="AY56" s="80">
        <f>ROUND(BC56*L30,2)</f>
        <v>0</v>
      </c>
      <c r="AZ56" s="80">
        <f>ROUND(SUM(AZ57:AZ60),2)</f>
        <v>0</v>
      </c>
      <c r="BA56" s="80">
        <f>ROUND(SUM(BA57:BA60),2)</f>
        <v>0</v>
      </c>
      <c r="BB56" s="80">
        <f>ROUND(SUM(BB57:BB60),2)</f>
        <v>0</v>
      </c>
      <c r="BC56" s="80">
        <f>ROUND(SUM(BC57:BC60),2)</f>
        <v>0</v>
      </c>
      <c r="BD56" s="82">
        <f>ROUND(SUM(BD57:BD60),2)</f>
        <v>0</v>
      </c>
      <c r="BS56" s="83" t="s">
        <v>69</v>
      </c>
      <c r="BT56" s="83" t="s">
        <v>78</v>
      </c>
      <c r="BU56" s="83" t="s">
        <v>71</v>
      </c>
      <c r="BV56" s="83" t="s">
        <v>72</v>
      </c>
      <c r="BW56" s="83" t="s">
        <v>83</v>
      </c>
      <c r="BX56" s="83" t="s">
        <v>5</v>
      </c>
      <c r="CL56" s="83" t="s">
        <v>19</v>
      </c>
      <c r="CM56" s="83" t="s">
        <v>80</v>
      </c>
    </row>
    <row r="57" spans="1:91" s="4" customFormat="1" ht="16.5" customHeight="1">
      <c r="A57" s="74" t="s">
        <v>74</v>
      </c>
      <c r="B57" s="46"/>
      <c r="C57" s="10"/>
      <c r="D57" s="10"/>
      <c r="E57" s="323" t="s">
        <v>84</v>
      </c>
      <c r="F57" s="323"/>
      <c r="G57" s="323"/>
      <c r="H57" s="323"/>
      <c r="I57" s="323"/>
      <c r="J57" s="10"/>
      <c r="K57" s="323" t="s">
        <v>85</v>
      </c>
      <c r="L57" s="323"/>
      <c r="M57" s="323"/>
      <c r="N57" s="323"/>
      <c r="O57" s="323"/>
      <c r="P57" s="323"/>
      <c r="Q57" s="323"/>
      <c r="R57" s="323"/>
      <c r="S57" s="323"/>
      <c r="T57" s="323"/>
      <c r="U57" s="323"/>
      <c r="V57" s="323"/>
      <c r="W57" s="323"/>
      <c r="X57" s="323"/>
      <c r="Y57" s="323"/>
      <c r="Z57" s="323"/>
      <c r="AA57" s="323"/>
      <c r="AB57" s="323"/>
      <c r="AC57" s="323"/>
      <c r="AD57" s="323"/>
      <c r="AE57" s="323"/>
      <c r="AF57" s="323"/>
      <c r="AG57" s="314">
        <f>'01 - oprava hráze'!J32</f>
        <v>0</v>
      </c>
      <c r="AH57" s="315"/>
      <c r="AI57" s="315"/>
      <c r="AJ57" s="315"/>
      <c r="AK57" s="315"/>
      <c r="AL57" s="315"/>
      <c r="AM57" s="315"/>
      <c r="AN57" s="314">
        <f t="shared" si="0"/>
        <v>0</v>
      </c>
      <c r="AO57" s="315"/>
      <c r="AP57" s="315"/>
      <c r="AQ57" s="84" t="s">
        <v>86</v>
      </c>
      <c r="AR57" s="46"/>
      <c r="AS57" s="85">
        <v>0</v>
      </c>
      <c r="AT57" s="86">
        <f t="shared" si="1"/>
        <v>0</v>
      </c>
      <c r="AU57" s="87">
        <f>'01 - oprava hráze'!P89</f>
        <v>0</v>
      </c>
      <c r="AV57" s="86">
        <f>'01 - oprava hráze'!J35</f>
        <v>0</v>
      </c>
      <c r="AW57" s="86">
        <f>'01 - oprava hráze'!J36</f>
        <v>0</v>
      </c>
      <c r="AX57" s="86">
        <f>'01 - oprava hráze'!J37</f>
        <v>0</v>
      </c>
      <c r="AY57" s="86">
        <f>'01 - oprava hráze'!J38</f>
        <v>0</v>
      </c>
      <c r="AZ57" s="86">
        <f>'01 - oprava hráze'!F35</f>
        <v>0</v>
      </c>
      <c r="BA57" s="86">
        <f>'01 - oprava hráze'!F36</f>
        <v>0</v>
      </c>
      <c r="BB57" s="86">
        <f>'01 - oprava hráze'!F37</f>
        <v>0</v>
      </c>
      <c r="BC57" s="86">
        <f>'01 - oprava hráze'!F38</f>
        <v>0</v>
      </c>
      <c r="BD57" s="88">
        <f>'01 - oprava hráze'!F39</f>
        <v>0</v>
      </c>
      <c r="BT57" s="25" t="s">
        <v>80</v>
      </c>
      <c r="BV57" s="25" t="s">
        <v>72</v>
      </c>
      <c r="BW57" s="25" t="s">
        <v>87</v>
      </c>
      <c r="BX57" s="25" t="s">
        <v>83</v>
      </c>
      <c r="CL57" s="25" t="s">
        <v>19</v>
      </c>
    </row>
    <row r="58" spans="1:91" s="4" customFormat="1" ht="16.5" customHeight="1">
      <c r="A58" s="74" t="s">
        <v>74</v>
      </c>
      <c r="B58" s="46"/>
      <c r="C58" s="10"/>
      <c r="D58" s="10"/>
      <c r="E58" s="323" t="s">
        <v>88</v>
      </c>
      <c r="F58" s="323"/>
      <c r="G58" s="323"/>
      <c r="H58" s="323"/>
      <c r="I58" s="323"/>
      <c r="J58" s="10"/>
      <c r="K58" s="323" t="s">
        <v>89</v>
      </c>
      <c r="L58" s="323"/>
      <c r="M58" s="323"/>
      <c r="N58" s="323"/>
      <c r="O58" s="323"/>
      <c r="P58" s="323"/>
      <c r="Q58" s="323"/>
      <c r="R58" s="323"/>
      <c r="S58" s="323"/>
      <c r="T58" s="323"/>
      <c r="U58" s="323"/>
      <c r="V58" s="323"/>
      <c r="W58" s="323"/>
      <c r="X58" s="323"/>
      <c r="Y58" s="323"/>
      <c r="Z58" s="323"/>
      <c r="AA58" s="323"/>
      <c r="AB58" s="323"/>
      <c r="AC58" s="323"/>
      <c r="AD58" s="323"/>
      <c r="AE58" s="323"/>
      <c r="AF58" s="323"/>
      <c r="AG58" s="314">
        <f>'02 - loviště a kádiště'!J32</f>
        <v>0</v>
      </c>
      <c r="AH58" s="315"/>
      <c r="AI58" s="315"/>
      <c r="AJ58" s="315"/>
      <c r="AK58" s="315"/>
      <c r="AL58" s="315"/>
      <c r="AM58" s="315"/>
      <c r="AN58" s="314">
        <f t="shared" si="0"/>
        <v>0</v>
      </c>
      <c r="AO58" s="315"/>
      <c r="AP58" s="315"/>
      <c r="AQ58" s="84" t="s">
        <v>86</v>
      </c>
      <c r="AR58" s="46"/>
      <c r="AS58" s="85">
        <v>0</v>
      </c>
      <c r="AT58" s="86">
        <f t="shared" si="1"/>
        <v>0</v>
      </c>
      <c r="AU58" s="87">
        <f>'02 - loviště a kádiště'!P90</f>
        <v>0</v>
      </c>
      <c r="AV58" s="86">
        <f>'02 - loviště a kádiště'!J35</f>
        <v>0</v>
      </c>
      <c r="AW58" s="86">
        <f>'02 - loviště a kádiště'!J36</f>
        <v>0</v>
      </c>
      <c r="AX58" s="86">
        <f>'02 - loviště a kádiště'!J37</f>
        <v>0</v>
      </c>
      <c r="AY58" s="86">
        <f>'02 - loviště a kádiště'!J38</f>
        <v>0</v>
      </c>
      <c r="AZ58" s="86">
        <f>'02 - loviště a kádiště'!F35</f>
        <v>0</v>
      </c>
      <c r="BA58" s="86">
        <f>'02 - loviště a kádiště'!F36</f>
        <v>0</v>
      </c>
      <c r="BB58" s="86">
        <f>'02 - loviště a kádiště'!F37</f>
        <v>0</v>
      </c>
      <c r="BC58" s="86">
        <f>'02 - loviště a kádiště'!F38</f>
        <v>0</v>
      </c>
      <c r="BD58" s="88">
        <f>'02 - loviště a kádiště'!F39</f>
        <v>0</v>
      </c>
      <c r="BT58" s="25" t="s">
        <v>80</v>
      </c>
      <c r="BV58" s="25" t="s">
        <v>72</v>
      </c>
      <c r="BW58" s="25" t="s">
        <v>90</v>
      </c>
      <c r="BX58" s="25" t="s">
        <v>83</v>
      </c>
      <c r="CL58" s="25" t="s">
        <v>19</v>
      </c>
    </row>
    <row r="59" spans="1:91" s="4" customFormat="1" ht="16.5" customHeight="1">
      <c r="A59" s="74" t="s">
        <v>74</v>
      </c>
      <c r="B59" s="46"/>
      <c r="C59" s="10"/>
      <c r="D59" s="10"/>
      <c r="E59" s="323" t="s">
        <v>91</v>
      </c>
      <c r="F59" s="323"/>
      <c r="G59" s="323"/>
      <c r="H59" s="323"/>
      <c r="I59" s="323"/>
      <c r="J59" s="10"/>
      <c r="K59" s="323" t="s">
        <v>92</v>
      </c>
      <c r="L59" s="323"/>
      <c r="M59" s="323"/>
      <c r="N59" s="323"/>
      <c r="O59" s="323"/>
      <c r="P59" s="323"/>
      <c r="Q59" s="323"/>
      <c r="R59" s="323"/>
      <c r="S59" s="323"/>
      <c r="T59" s="323"/>
      <c r="U59" s="323"/>
      <c r="V59" s="323"/>
      <c r="W59" s="323"/>
      <c r="X59" s="323"/>
      <c r="Y59" s="323"/>
      <c r="Z59" s="323"/>
      <c r="AA59" s="323"/>
      <c r="AB59" s="323"/>
      <c r="AC59" s="323"/>
      <c r="AD59" s="323"/>
      <c r="AE59" s="323"/>
      <c r="AF59" s="323"/>
      <c r="AG59" s="314">
        <f>'03 - sdružený objekt'!J32</f>
        <v>0</v>
      </c>
      <c r="AH59" s="315"/>
      <c r="AI59" s="315"/>
      <c r="AJ59" s="315"/>
      <c r="AK59" s="315"/>
      <c r="AL59" s="315"/>
      <c r="AM59" s="315"/>
      <c r="AN59" s="314">
        <f t="shared" si="0"/>
        <v>0</v>
      </c>
      <c r="AO59" s="315"/>
      <c r="AP59" s="315"/>
      <c r="AQ59" s="84" t="s">
        <v>86</v>
      </c>
      <c r="AR59" s="46"/>
      <c r="AS59" s="85">
        <v>0</v>
      </c>
      <c r="AT59" s="86">
        <f t="shared" si="1"/>
        <v>0</v>
      </c>
      <c r="AU59" s="87">
        <f>'03 - sdružený objekt'!P96</f>
        <v>0</v>
      </c>
      <c r="AV59" s="86">
        <f>'03 - sdružený objekt'!J35</f>
        <v>0</v>
      </c>
      <c r="AW59" s="86">
        <f>'03 - sdružený objekt'!J36</f>
        <v>0</v>
      </c>
      <c r="AX59" s="86">
        <f>'03 - sdružený objekt'!J37</f>
        <v>0</v>
      </c>
      <c r="AY59" s="86">
        <f>'03 - sdružený objekt'!J38</f>
        <v>0</v>
      </c>
      <c r="AZ59" s="86">
        <f>'03 - sdružený objekt'!F35</f>
        <v>0</v>
      </c>
      <c r="BA59" s="86">
        <f>'03 - sdružený objekt'!F36</f>
        <v>0</v>
      </c>
      <c r="BB59" s="86">
        <f>'03 - sdružený objekt'!F37</f>
        <v>0</v>
      </c>
      <c r="BC59" s="86">
        <f>'03 - sdružený objekt'!F38</f>
        <v>0</v>
      </c>
      <c r="BD59" s="88">
        <f>'03 - sdružený objekt'!F39</f>
        <v>0</v>
      </c>
      <c r="BT59" s="25" t="s">
        <v>80</v>
      </c>
      <c r="BV59" s="25" t="s">
        <v>72</v>
      </c>
      <c r="BW59" s="25" t="s">
        <v>93</v>
      </c>
      <c r="BX59" s="25" t="s">
        <v>83</v>
      </c>
      <c r="CL59" s="25" t="s">
        <v>19</v>
      </c>
    </row>
    <row r="60" spans="1:91" s="4" customFormat="1" ht="16.5" customHeight="1">
      <c r="A60" s="74" t="s">
        <v>74</v>
      </c>
      <c r="B60" s="46"/>
      <c r="C60" s="10"/>
      <c r="D60" s="10"/>
      <c r="E60" s="323" t="s">
        <v>94</v>
      </c>
      <c r="F60" s="323"/>
      <c r="G60" s="323"/>
      <c r="H60" s="323"/>
      <c r="I60" s="323"/>
      <c r="J60" s="10"/>
      <c r="K60" s="323" t="s">
        <v>95</v>
      </c>
      <c r="L60" s="323"/>
      <c r="M60" s="323"/>
      <c r="N60" s="323"/>
      <c r="O60" s="323"/>
      <c r="P60" s="323"/>
      <c r="Q60" s="323"/>
      <c r="R60" s="323"/>
      <c r="S60" s="323"/>
      <c r="T60" s="323"/>
      <c r="U60" s="323"/>
      <c r="V60" s="323"/>
      <c r="W60" s="323"/>
      <c r="X60" s="323"/>
      <c r="Y60" s="323"/>
      <c r="Z60" s="323"/>
      <c r="AA60" s="323"/>
      <c r="AB60" s="323"/>
      <c r="AC60" s="323"/>
      <c r="AD60" s="323"/>
      <c r="AE60" s="323"/>
      <c r="AF60" s="323"/>
      <c r="AG60" s="314">
        <f>'04 - požerák'!J32</f>
        <v>0</v>
      </c>
      <c r="AH60" s="315"/>
      <c r="AI60" s="315"/>
      <c r="AJ60" s="315"/>
      <c r="AK60" s="315"/>
      <c r="AL60" s="315"/>
      <c r="AM60" s="315"/>
      <c r="AN60" s="314">
        <f t="shared" si="0"/>
        <v>0</v>
      </c>
      <c r="AO60" s="315"/>
      <c r="AP60" s="315"/>
      <c r="AQ60" s="84" t="s">
        <v>86</v>
      </c>
      <c r="AR60" s="46"/>
      <c r="AS60" s="85">
        <v>0</v>
      </c>
      <c r="AT60" s="86">
        <f t="shared" si="1"/>
        <v>0</v>
      </c>
      <c r="AU60" s="87">
        <f>'04 - požerák'!P91</f>
        <v>0</v>
      </c>
      <c r="AV60" s="86">
        <f>'04 - požerák'!J35</f>
        <v>0</v>
      </c>
      <c r="AW60" s="86">
        <f>'04 - požerák'!J36</f>
        <v>0</v>
      </c>
      <c r="AX60" s="86">
        <f>'04 - požerák'!J37</f>
        <v>0</v>
      </c>
      <c r="AY60" s="86">
        <f>'04 - požerák'!J38</f>
        <v>0</v>
      </c>
      <c r="AZ60" s="86">
        <f>'04 - požerák'!F35</f>
        <v>0</v>
      </c>
      <c r="BA60" s="86">
        <f>'04 - požerák'!F36</f>
        <v>0</v>
      </c>
      <c r="BB60" s="86">
        <f>'04 - požerák'!F37</f>
        <v>0</v>
      </c>
      <c r="BC60" s="86">
        <f>'04 - požerák'!F38</f>
        <v>0</v>
      </c>
      <c r="BD60" s="88">
        <f>'04 - požerák'!F39</f>
        <v>0</v>
      </c>
      <c r="BT60" s="25" t="s">
        <v>80</v>
      </c>
      <c r="BV60" s="25" t="s">
        <v>72</v>
      </c>
      <c r="BW60" s="25" t="s">
        <v>96</v>
      </c>
      <c r="BX60" s="25" t="s">
        <v>83</v>
      </c>
      <c r="CL60" s="25" t="s">
        <v>19</v>
      </c>
    </row>
    <row r="61" spans="1:91" s="7" customFormat="1" ht="16.5" customHeight="1">
      <c r="A61" s="74" t="s">
        <v>74</v>
      </c>
      <c r="B61" s="75"/>
      <c r="C61" s="76"/>
      <c r="D61" s="324" t="s">
        <v>97</v>
      </c>
      <c r="E61" s="324"/>
      <c r="F61" s="324"/>
      <c r="G61" s="324"/>
      <c r="H61" s="324"/>
      <c r="I61" s="77"/>
      <c r="J61" s="324" t="s">
        <v>98</v>
      </c>
      <c r="K61" s="324"/>
      <c r="L61" s="324"/>
      <c r="M61" s="324"/>
      <c r="N61" s="324"/>
      <c r="O61" s="324"/>
      <c r="P61" s="324"/>
      <c r="Q61" s="324"/>
      <c r="R61" s="324"/>
      <c r="S61" s="324"/>
      <c r="T61" s="324"/>
      <c r="U61" s="324"/>
      <c r="V61" s="324"/>
      <c r="W61" s="324"/>
      <c r="X61" s="324"/>
      <c r="Y61" s="324"/>
      <c r="Z61" s="324"/>
      <c r="AA61" s="324"/>
      <c r="AB61" s="324"/>
      <c r="AC61" s="324"/>
      <c r="AD61" s="324"/>
      <c r="AE61" s="324"/>
      <c r="AF61" s="324"/>
      <c r="AG61" s="321">
        <f>'VON - Vedlejší a ostatní ...'!J30</f>
        <v>0</v>
      </c>
      <c r="AH61" s="322"/>
      <c r="AI61" s="322"/>
      <c r="AJ61" s="322"/>
      <c r="AK61" s="322"/>
      <c r="AL61" s="322"/>
      <c r="AM61" s="322"/>
      <c r="AN61" s="321">
        <f t="shared" si="0"/>
        <v>0</v>
      </c>
      <c r="AO61" s="322"/>
      <c r="AP61" s="322"/>
      <c r="AQ61" s="78" t="s">
        <v>97</v>
      </c>
      <c r="AR61" s="75"/>
      <c r="AS61" s="89">
        <v>0</v>
      </c>
      <c r="AT61" s="90">
        <f t="shared" si="1"/>
        <v>0</v>
      </c>
      <c r="AU61" s="91">
        <f>'VON - Vedlejší a ostatní ...'!P83</f>
        <v>0</v>
      </c>
      <c r="AV61" s="90">
        <f>'VON - Vedlejší a ostatní ...'!J33</f>
        <v>0</v>
      </c>
      <c r="AW61" s="90">
        <f>'VON - Vedlejší a ostatní ...'!J34</f>
        <v>0</v>
      </c>
      <c r="AX61" s="90">
        <f>'VON - Vedlejší a ostatní ...'!J35</f>
        <v>0</v>
      </c>
      <c r="AY61" s="90">
        <f>'VON - Vedlejší a ostatní ...'!J36</f>
        <v>0</v>
      </c>
      <c r="AZ61" s="90">
        <f>'VON - Vedlejší a ostatní ...'!F33</f>
        <v>0</v>
      </c>
      <c r="BA61" s="90">
        <f>'VON - Vedlejší a ostatní ...'!F34</f>
        <v>0</v>
      </c>
      <c r="BB61" s="90">
        <f>'VON - Vedlejší a ostatní ...'!F35</f>
        <v>0</v>
      </c>
      <c r="BC61" s="90">
        <f>'VON - Vedlejší a ostatní ...'!F36</f>
        <v>0</v>
      </c>
      <c r="BD61" s="92">
        <f>'VON - Vedlejší a ostatní ...'!F37</f>
        <v>0</v>
      </c>
      <c r="BT61" s="83" t="s">
        <v>78</v>
      </c>
      <c r="BV61" s="83" t="s">
        <v>72</v>
      </c>
      <c r="BW61" s="83" t="s">
        <v>99</v>
      </c>
      <c r="BX61" s="83" t="s">
        <v>5</v>
      </c>
      <c r="CL61" s="83" t="s">
        <v>19</v>
      </c>
      <c r="CM61" s="83" t="s">
        <v>80</v>
      </c>
    </row>
    <row r="62" spans="1:91" s="2" customFormat="1" ht="30" customHeight="1">
      <c r="A62" s="32"/>
      <c r="B62" s="33"/>
      <c r="C62" s="32"/>
      <c r="D62" s="32"/>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c r="AQ62" s="32"/>
      <c r="AR62" s="33"/>
      <c r="AS62" s="32"/>
      <c r="AT62" s="32"/>
      <c r="AU62" s="32"/>
      <c r="AV62" s="32"/>
      <c r="AW62" s="32"/>
      <c r="AX62" s="32"/>
      <c r="AY62" s="32"/>
      <c r="AZ62" s="32"/>
      <c r="BA62" s="32"/>
      <c r="BB62" s="32"/>
      <c r="BC62" s="32"/>
      <c r="BD62" s="32"/>
      <c r="BE62" s="32"/>
    </row>
    <row r="63" spans="1:91" s="2" customFormat="1" ht="7" customHeight="1">
      <c r="A63" s="32"/>
      <c r="B63" s="42"/>
      <c r="C63" s="43"/>
      <c r="D63" s="43"/>
      <c r="E63" s="43"/>
      <c r="F63" s="43"/>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c r="AJ63" s="43"/>
      <c r="AK63" s="43"/>
      <c r="AL63" s="43"/>
      <c r="AM63" s="43"/>
      <c r="AN63" s="43"/>
      <c r="AO63" s="43"/>
      <c r="AP63" s="43"/>
      <c r="AQ63" s="43"/>
      <c r="AR63" s="33"/>
      <c r="AS63" s="32"/>
      <c r="AT63" s="32"/>
      <c r="AU63" s="32"/>
      <c r="AV63" s="32"/>
      <c r="AW63" s="32"/>
      <c r="AX63" s="32"/>
      <c r="AY63" s="32"/>
      <c r="AZ63" s="32"/>
      <c r="BA63" s="32"/>
      <c r="BB63" s="32"/>
      <c r="BC63" s="32"/>
      <c r="BD63" s="32"/>
      <c r="BE63" s="32"/>
    </row>
  </sheetData>
  <mergeCells count="66">
    <mergeCell ref="AS49:AT51"/>
    <mergeCell ref="AM50:AP50"/>
    <mergeCell ref="C52:G52"/>
    <mergeCell ref="AG52:AM52"/>
    <mergeCell ref="AN52:AP52"/>
    <mergeCell ref="I52:AF52"/>
    <mergeCell ref="D55:H55"/>
    <mergeCell ref="J55:AF55"/>
    <mergeCell ref="AG55:AM55"/>
    <mergeCell ref="AG54:AM54"/>
    <mergeCell ref="AN54:AP54"/>
    <mergeCell ref="D56:H56"/>
    <mergeCell ref="J56:AF56"/>
    <mergeCell ref="AN56:AP56"/>
    <mergeCell ref="AG56:AM56"/>
    <mergeCell ref="K57:AF57"/>
    <mergeCell ref="AN57:AP57"/>
    <mergeCell ref="E57:I57"/>
    <mergeCell ref="AG57:AM57"/>
    <mergeCell ref="E58:I58"/>
    <mergeCell ref="K58:AF58"/>
    <mergeCell ref="AN59:AP59"/>
    <mergeCell ref="AG59:AM59"/>
    <mergeCell ref="E59:I59"/>
    <mergeCell ref="K59:AF59"/>
    <mergeCell ref="E60:I60"/>
    <mergeCell ref="K60:AF60"/>
    <mergeCell ref="AN61:AP61"/>
    <mergeCell ref="AG61:AM61"/>
    <mergeCell ref="D61:H61"/>
    <mergeCell ref="J61:AF61"/>
    <mergeCell ref="W30:AE30"/>
    <mergeCell ref="AK30:AO30"/>
    <mergeCell ref="L30:P30"/>
    <mergeCell ref="W31:AE31"/>
    <mergeCell ref="AN60:AP60"/>
    <mergeCell ref="AG60:AM60"/>
    <mergeCell ref="AG58:AM58"/>
    <mergeCell ref="AN58:AP58"/>
    <mergeCell ref="L45:AO45"/>
    <mergeCell ref="AM47:AN47"/>
    <mergeCell ref="AM49:AP49"/>
    <mergeCell ref="AN55:AP55"/>
    <mergeCell ref="AK26:AO26"/>
    <mergeCell ref="L28:P28"/>
    <mergeCell ref="W28:AE28"/>
    <mergeCell ref="AK28:AO28"/>
    <mergeCell ref="AK29:AO29"/>
    <mergeCell ref="W29:AE29"/>
    <mergeCell ref="L29:P29"/>
    <mergeCell ref="AR2:BE2"/>
    <mergeCell ref="L33:P33"/>
    <mergeCell ref="W33:AE33"/>
    <mergeCell ref="AK33:AO33"/>
    <mergeCell ref="AK35:AO35"/>
    <mergeCell ref="X35:AB35"/>
    <mergeCell ref="L31:P31"/>
    <mergeCell ref="AK31:AO31"/>
    <mergeCell ref="L32:P32"/>
    <mergeCell ref="W32:AE32"/>
    <mergeCell ref="AK32:AO32"/>
    <mergeCell ref="BE5:BE32"/>
    <mergeCell ref="K5:AO5"/>
    <mergeCell ref="K6:AO6"/>
    <mergeCell ref="E14:AJ14"/>
    <mergeCell ref="E23:AN23"/>
  </mergeCells>
  <hyperlinks>
    <hyperlink ref="A55" location="'SO 01 - Odbahnění rybníka'!C2" display="/"/>
    <hyperlink ref="A57" location="'01 - oprava hráze'!C2" display="/"/>
    <hyperlink ref="A58" location="'02 - loviště a kádiště'!C2" display="/"/>
    <hyperlink ref="A59" location="'03 - sdružený objekt'!C2" display="/"/>
    <hyperlink ref="A60" location="'04 - požerák'!C2" display="/"/>
    <hyperlink ref="A61" location="'VON - Vedlejší a ostatn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2"/>
  <sheetViews>
    <sheetView showGridLines="0" topLeftCell="A162" workbookViewId="0">
      <selection activeCell="F149" sqref="F149"/>
    </sheetView>
  </sheetViews>
  <sheetFormatPr defaultRowHeight="10"/>
  <cols>
    <col min="1" max="1" width="8.33203125" style="1" customWidth="1"/>
    <col min="2" max="2" width="1.1093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1.44140625" style="1" customWidth="1"/>
    <col min="9" max="11" width="20.10937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c r="L2" s="294" t="s">
        <v>6</v>
      </c>
      <c r="M2" s="295"/>
      <c r="N2" s="295"/>
      <c r="O2" s="295"/>
      <c r="P2" s="295"/>
      <c r="Q2" s="295"/>
      <c r="R2" s="295"/>
      <c r="S2" s="295"/>
      <c r="T2" s="295"/>
      <c r="U2" s="295"/>
      <c r="V2" s="295"/>
      <c r="AT2" s="17" t="s">
        <v>79</v>
      </c>
    </row>
    <row r="3" spans="1:46" s="1" customFormat="1" ht="7" customHeight="1">
      <c r="B3" s="18"/>
      <c r="C3" s="19"/>
      <c r="D3" s="19"/>
      <c r="E3" s="19"/>
      <c r="F3" s="19"/>
      <c r="G3" s="19"/>
      <c r="H3" s="19"/>
      <c r="I3" s="19"/>
      <c r="J3" s="19"/>
      <c r="K3" s="19"/>
      <c r="L3" s="20"/>
      <c r="AT3" s="17" t="s">
        <v>80</v>
      </c>
    </row>
    <row r="4" spans="1:46" s="1" customFormat="1" ht="25" customHeight="1">
      <c r="B4" s="20"/>
      <c r="D4" s="21" t="s">
        <v>100</v>
      </c>
      <c r="L4" s="20"/>
      <c r="M4" s="93" t="s">
        <v>11</v>
      </c>
      <c r="AT4" s="17" t="s">
        <v>4</v>
      </c>
    </row>
    <row r="5" spans="1:46" s="1" customFormat="1" ht="7" customHeight="1">
      <c r="B5" s="20"/>
      <c r="L5" s="20"/>
    </row>
    <row r="6" spans="1:46" s="1" customFormat="1" ht="12" customHeight="1">
      <c r="B6" s="20"/>
      <c r="D6" s="27" t="s">
        <v>16</v>
      </c>
      <c r="L6" s="20"/>
    </row>
    <row r="7" spans="1:46" s="1" customFormat="1" ht="16.5" customHeight="1">
      <c r="B7" s="20"/>
      <c r="E7" s="337" t="str">
        <f>'Rekapitulace stavby'!K6</f>
        <v>Dačice - rybník Peráček</v>
      </c>
      <c r="F7" s="338"/>
      <c r="G7" s="338"/>
      <c r="H7" s="338"/>
      <c r="L7" s="20"/>
    </row>
    <row r="8" spans="1:46" s="2" customFormat="1" ht="12" customHeight="1">
      <c r="A8" s="32"/>
      <c r="B8" s="33"/>
      <c r="C8" s="32"/>
      <c r="D8" s="27" t="s">
        <v>101</v>
      </c>
      <c r="E8" s="32"/>
      <c r="F8" s="32"/>
      <c r="G8" s="32"/>
      <c r="H8" s="32"/>
      <c r="I8" s="32"/>
      <c r="J8" s="32"/>
      <c r="K8" s="32"/>
      <c r="L8" s="94"/>
      <c r="S8" s="32"/>
      <c r="T8" s="32"/>
      <c r="U8" s="32"/>
      <c r="V8" s="32"/>
      <c r="W8" s="32"/>
      <c r="X8" s="32"/>
      <c r="Y8" s="32"/>
      <c r="Z8" s="32"/>
      <c r="AA8" s="32"/>
      <c r="AB8" s="32"/>
      <c r="AC8" s="32"/>
      <c r="AD8" s="32"/>
      <c r="AE8" s="32"/>
    </row>
    <row r="9" spans="1:46" s="2" customFormat="1" ht="16.5" customHeight="1">
      <c r="A9" s="32"/>
      <c r="B9" s="33"/>
      <c r="C9" s="32"/>
      <c r="D9" s="32"/>
      <c r="E9" s="316" t="s">
        <v>102</v>
      </c>
      <c r="F9" s="336"/>
      <c r="G9" s="336"/>
      <c r="H9" s="336"/>
      <c r="I9" s="32"/>
      <c r="J9" s="32"/>
      <c r="K9" s="32"/>
      <c r="L9" s="94"/>
      <c r="S9" s="32"/>
      <c r="T9" s="32"/>
      <c r="U9" s="32"/>
      <c r="V9" s="32"/>
      <c r="W9" s="32"/>
      <c r="X9" s="32"/>
      <c r="Y9" s="32"/>
      <c r="Z9" s="32"/>
      <c r="AA9" s="32"/>
      <c r="AB9" s="32"/>
      <c r="AC9" s="32"/>
      <c r="AD9" s="32"/>
      <c r="AE9" s="32"/>
    </row>
    <row r="10" spans="1:46" s="2" customFormat="1">
      <c r="A10" s="32"/>
      <c r="B10" s="33"/>
      <c r="C10" s="32"/>
      <c r="D10" s="32"/>
      <c r="E10" s="32"/>
      <c r="F10" s="32"/>
      <c r="G10" s="32"/>
      <c r="H10" s="32"/>
      <c r="I10" s="32"/>
      <c r="J10" s="32"/>
      <c r="K10" s="32"/>
      <c r="L10" s="94"/>
      <c r="S10" s="32"/>
      <c r="T10" s="32"/>
      <c r="U10" s="32"/>
      <c r="V10" s="32"/>
      <c r="W10" s="32"/>
      <c r="X10" s="32"/>
      <c r="Y10" s="32"/>
      <c r="Z10" s="32"/>
      <c r="AA10" s="32"/>
      <c r="AB10" s="32"/>
      <c r="AC10" s="32"/>
      <c r="AD10" s="32"/>
      <c r="AE10" s="32"/>
    </row>
    <row r="11" spans="1:46" s="2" customFormat="1" ht="12" customHeight="1">
      <c r="A11" s="32"/>
      <c r="B11" s="33"/>
      <c r="C11" s="32"/>
      <c r="D11" s="27" t="s">
        <v>18</v>
      </c>
      <c r="E11" s="32"/>
      <c r="F11" s="25" t="s">
        <v>19</v>
      </c>
      <c r="G11" s="32"/>
      <c r="H11" s="32"/>
      <c r="I11" s="27" t="s">
        <v>20</v>
      </c>
      <c r="J11" s="25" t="s">
        <v>3</v>
      </c>
      <c r="K11" s="32"/>
      <c r="L11" s="94"/>
      <c r="S11" s="32"/>
      <c r="T11" s="32"/>
      <c r="U11" s="32"/>
      <c r="V11" s="32"/>
      <c r="W11" s="32"/>
      <c r="X11" s="32"/>
      <c r="Y11" s="32"/>
      <c r="Z11" s="32"/>
      <c r="AA11" s="32"/>
      <c r="AB11" s="32"/>
      <c r="AC11" s="32"/>
      <c r="AD11" s="32"/>
      <c r="AE11" s="32"/>
    </row>
    <row r="12" spans="1:46" s="2" customFormat="1" ht="12" customHeight="1">
      <c r="A12" s="32"/>
      <c r="B12" s="33"/>
      <c r="C12" s="32"/>
      <c r="D12" s="27" t="s">
        <v>21</v>
      </c>
      <c r="E12" s="32"/>
      <c r="F12" s="25" t="s">
        <v>22</v>
      </c>
      <c r="G12" s="32"/>
      <c r="H12" s="32"/>
      <c r="I12" s="27" t="s">
        <v>23</v>
      </c>
      <c r="J12" s="50" t="str">
        <f>'Rekapitulace stavby'!AN8</f>
        <v>1. 4. 2020</v>
      </c>
      <c r="K12" s="32"/>
      <c r="L12" s="94"/>
      <c r="S12" s="32"/>
      <c r="T12" s="32"/>
      <c r="U12" s="32"/>
      <c r="V12" s="32"/>
      <c r="W12" s="32"/>
      <c r="X12" s="32"/>
      <c r="Y12" s="32"/>
      <c r="Z12" s="32"/>
      <c r="AA12" s="32"/>
      <c r="AB12" s="32"/>
      <c r="AC12" s="32"/>
      <c r="AD12" s="32"/>
      <c r="AE12" s="32"/>
    </row>
    <row r="13" spans="1:46" s="2" customFormat="1" ht="10.9" customHeight="1">
      <c r="A13" s="32"/>
      <c r="B13" s="33"/>
      <c r="C13" s="32"/>
      <c r="D13" s="32"/>
      <c r="E13" s="32"/>
      <c r="F13" s="32"/>
      <c r="G13" s="32"/>
      <c r="H13" s="32"/>
      <c r="I13" s="32"/>
      <c r="J13" s="32"/>
      <c r="K13" s="32"/>
      <c r="L13" s="94"/>
      <c r="S13" s="32"/>
      <c r="T13" s="32"/>
      <c r="U13" s="32"/>
      <c r="V13" s="32"/>
      <c r="W13" s="32"/>
      <c r="X13" s="32"/>
      <c r="Y13" s="32"/>
      <c r="Z13" s="32"/>
      <c r="AA13" s="32"/>
      <c r="AB13" s="32"/>
      <c r="AC13" s="32"/>
      <c r="AD13" s="32"/>
      <c r="AE13" s="32"/>
    </row>
    <row r="14" spans="1:46" s="2" customFormat="1" ht="12" customHeight="1">
      <c r="A14" s="32"/>
      <c r="B14" s="33"/>
      <c r="C14" s="32"/>
      <c r="D14" s="27" t="s">
        <v>25</v>
      </c>
      <c r="E14" s="32"/>
      <c r="F14" s="32"/>
      <c r="G14" s="32"/>
      <c r="H14" s="32"/>
      <c r="I14" s="27" t="s">
        <v>26</v>
      </c>
      <c r="J14" s="25" t="str">
        <f>IF('Rekapitulace stavby'!AN10="","",'Rekapitulace stavby'!AN10)</f>
        <v/>
      </c>
      <c r="K14" s="32"/>
      <c r="L14" s="94"/>
      <c r="S14" s="32"/>
      <c r="T14" s="32"/>
      <c r="U14" s="32"/>
      <c r="V14" s="32"/>
      <c r="W14" s="32"/>
      <c r="X14" s="32"/>
      <c r="Y14" s="32"/>
      <c r="Z14" s="32"/>
      <c r="AA14" s="32"/>
      <c r="AB14" s="32"/>
      <c r="AC14" s="32"/>
      <c r="AD14" s="32"/>
      <c r="AE14" s="32"/>
    </row>
    <row r="15" spans="1:46" s="2" customFormat="1" ht="18" customHeight="1">
      <c r="A15" s="32"/>
      <c r="B15" s="33"/>
      <c r="C15" s="32"/>
      <c r="D15" s="32"/>
      <c r="E15" s="25" t="str">
        <f>IF('Rekapitulace stavby'!E11="","",'Rekapitulace stavby'!E11)</f>
        <v xml:space="preserve"> </v>
      </c>
      <c r="F15" s="32"/>
      <c r="G15" s="32"/>
      <c r="H15" s="32"/>
      <c r="I15" s="27" t="s">
        <v>28</v>
      </c>
      <c r="J15" s="25" t="str">
        <f>IF('Rekapitulace stavby'!AN11="","",'Rekapitulace stavby'!AN11)</f>
        <v/>
      </c>
      <c r="K15" s="32"/>
      <c r="L15" s="94"/>
      <c r="S15" s="32"/>
      <c r="T15" s="32"/>
      <c r="U15" s="32"/>
      <c r="V15" s="32"/>
      <c r="W15" s="32"/>
      <c r="X15" s="32"/>
      <c r="Y15" s="32"/>
      <c r="Z15" s="32"/>
      <c r="AA15" s="32"/>
      <c r="AB15" s="32"/>
      <c r="AC15" s="32"/>
      <c r="AD15" s="32"/>
      <c r="AE15" s="32"/>
    </row>
    <row r="16" spans="1:46" s="2" customFormat="1" ht="7" customHeight="1">
      <c r="A16" s="32"/>
      <c r="B16" s="33"/>
      <c r="C16" s="32"/>
      <c r="D16" s="32"/>
      <c r="E16" s="32"/>
      <c r="F16" s="32"/>
      <c r="G16" s="32"/>
      <c r="H16" s="32"/>
      <c r="I16" s="32"/>
      <c r="J16" s="32"/>
      <c r="K16" s="32"/>
      <c r="L16" s="94"/>
      <c r="S16" s="32"/>
      <c r="T16" s="32"/>
      <c r="U16" s="32"/>
      <c r="V16" s="32"/>
      <c r="W16" s="32"/>
      <c r="X16" s="32"/>
      <c r="Y16" s="32"/>
      <c r="Z16" s="32"/>
      <c r="AA16" s="32"/>
      <c r="AB16" s="32"/>
      <c r="AC16" s="32"/>
      <c r="AD16" s="32"/>
      <c r="AE16" s="32"/>
    </row>
    <row r="17" spans="1:31" s="2" customFormat="1" ht="12" customHeight="1">
      <c r="A17" s="32"/>
      <c r="B17" s="33"/>
      <c r="C17" s="32"/>
      <c r="D17" s="27" t="s">
        <v>1158</v>
      </c>
      <c r="E17" s="32"/>
      <c r="F17" s="32"/>
      <c r="G17" s="32"/>
      <c r="H17" s="32"/>
      <c r="I17" s="27" t="s">
        <v>26</v>
      </c>
      <c r="J17" s="28" t="str">
        <f>'Rekapitulace stavby'!AN13</f>
        <v>Vyplň údaj</v>
      </c>
      <c r="K17" s="32"/>
      <c r="L17" s="94"/>
      <c r="S17" s="32"/>
      <c r="T17" s="32"/>
      <c r="U17" s="32"/>
      <c r="V17" s="32"/>
      <c r="W17" s="32"/>
      <c r="X17" s="32"/>
      <c r="Y17" s="32"/>
      <c r="Z17" s="32"/>
      <c r="AA17" s="32"/>
      <c r="AB17" s="32"/>
      <c r="AC17" s="32"/>
      <c r="AD17" s="32"/>
      <c r="AE17" s="32"/>
    </row>
    <row r="18" spans="1:31" s="2" customFormat="1" ht="18" customHeight="1">
      <c r="A18" s="32"/>
      <c r="B18" s="33"/>
      <c r="C18" s="32"/>
      <c r="D18" s="32"/>
      <c r="E18" s="339" t="str">
        <f>'Rekapitulace stavby'!E14</f>
        <v>Vyplň údaj</v>
      </c>
      <c r="F18" s="306"/>
      <c r="G18" s="306"/>
      <c r="H18" s="306"/>
      <c r="I18" s="27" t="s">
        <v>28</v>
      </c>
      <c r="J18" s="28" t="str">
        <f>'Rekapitulace stavby'!AN14</f>
        <v>Vyplň údaj</v>
      </c>
      <c r="K18" s="32"/>
      <c r="L18" s="94"/>
      <c r="S18" s="32"/>
      <c r="T18" s="32"/>
      <c r="U18" s="32"/>
      <c r="V18" s="32"/>
      <c r="W18" s="32"/>
      <c r="X18" s="32"/>
      <c r="Y18" s="32"/>
      <c r="Z18" s="32"/>
      <c r="AA18" s="32"/>
      <c r="AB18" s="32"/>
      <c r="AC18" s="32"/>
      <c r="AD18" s="32"/>
      <c r="AE18" s="32"/>
    </row>
    <row r="19" spans="1:31" s="2" customFormat="1" ht="7" customHeight="1">
      <c r="A19" s="32"/>
      <c r="B19" s="33"/>
      <c r="C19" s="32"/>
      <c r="D19" s="32"/>
      <c r="E19" s="32"/>
      <c r="F19" s="32"/>
      <c r="G19" s="32"/>
      <c r="H19" s="32"/>
      <c r="I19" s="32"/>
      <c r="J19" s="32"/>
      <c r="K19" s="32"/>
      <c r="L19" s="94"/>
      <c r="S19" s="32"/>
      <c r="T19" s="32"/>
      <c r="U19" s="32"/>
      <c r="V19" s="32"/>
      <c r="W19" s="32"/>
      <c r="X19" s="32"/>
      <c r="Y19" s="32"/>
      <c r="Z19" s="32"/>
      <c r="AA19" s="32"/>
      <c r="AB19" s="32"/>
      <c r="AC19" s="32"/>
      <c r="AD19" s="32"/>
      <c r="AE19" s="32"/>
    </row>
    <row r="20" spans="1:31" s="2" customFormat="1" ht="12" customHeight="1">
      <c r="A20" s="32"/>
      <c r="B20" s="33"/>
      <c r="C20" s="32"/>
      <c r="D20" s="27" t="s">
        <v>30</v>
      </c>
      <c r="E20" s="32"/>
      <c r="F20" s="32"/>
      <c r="G20" s="32"/>
      <c r="H20" s="32"/>
      <c r="I20" s="27" t="s">
        <v>26</v>
      </c>
      <c r="J20" s="25" t="s">
        <v>3</v>
      </c>
      <c r="K20" s="32"/>
      <c r="L20" s="94"/>
      <c r="S20" s="32"/>
      <c r="T20" s="32"/>
      <c r="U20" s="32"/>
      <c r="V20" s="32"/>
      <c r="W20" s="32"/>
      <c r="X20" s="32"/>
      <c r="Y20" s="32"/>
      <c r="Z20" s="32"/>
      <c r="AA20" s="32"/>
      <c r="AB20" s="32"/>
      <c r="AC20" s="32"/>
      <c r="AD20" s="32"/>
      <c r="AE20" s="32"/>
    </row>
    <row r="21" spans="1:31" s="2" customFormat="1" ht="18" customHeight="1">
      <c r="A21" s="32"/>
      <c r="B21" s="33"/>
      <c r="C21" s="32"/>
      <c r="D21" s="32"/>
      <c r="E21" s="25" t="s">
        <v>31</v>
      </c>
      <c r="F21" s="32"/>
      <c r="G21" s="32"/>
      <c r="H21" s="32"/>
      <c r="I21" s="27" t="s">
        <v>28</v>
      </c>
      <c r="J21" s="25" t="s">
        <v>3</v>
      </c>
      <c r="K21" s="32"/>
      <c r="L21" s="94"/>
      <c r="S21" s="32"/>
      <c r="T21" s="32"/>
      <c r="U21" s="32"/>
      <c r="V21" s="32"/>
      <c r="W21" s="32"/>
      <c r="X21" s="32"/>
      <c r="Y21" s="32"/>
      <c r="Z21" s="32"/>
      <c r="AA21" s="32"/>
      <c r="AB21" s="32"/>
      <c r="AC21" s="32"/>
      <c r="AD21" s="32"/>
      <c r="AE21" s="32"/>
    </row>
    <row r="22" spans="1:31" s="2" customFormat="1" ht="7" customHeight="1">
      <c r="A22" s="32"/>
      <c r="B22" s="33"/>
      <c r="C22" s="32"/>
      <c r="D22" s="32"/>
      <c r="E22" s="32"/>
      <c r="F22" s="32"/>
      <c r="G22" s="32"/>
      <c r="H22" s="32"/>
      <c r="I22" s="32"/>
      <c r="J22" s="32"/>
      <c r="K22" s="32"/>
      <c r="L22" s="94"/>
      <c r="S22" s="32"/>
      <c r="T22" s="32"/>
      <c r="U22" s="32"/>
      <c r="V22" s="32"/>
      <c r="W22" s="32"/>
      <c r="X22" s="32"/>
      <c r="Y22" s="32"/>
      <c r="Z22" s="32"/>
      <c r="AA22" s="32"/>
      <c r="AB22" s="32"/>
      <c r="AC22" s="32"/>
      <c r="AD22" s="32"/>
      <c r="AE22" s="32"/>
    </row>
    <row r="23" spans="1:31" s="2" customFormat="1" ht="12" customHeight="1">
      <c r="A23" s="32"/>
      <c r="B23" s="33"/>
      <c r="C23" s="32"/>
      <c r="D23" s="27" t="s">
        <v>33</v>
      </c>
      <c r="E23" s="32"/>
      <c r="F23" s="32"/>
      <c r="G23" s="32"/>
      <c r="H23" s="32"/>
      <c r="I23" s="27" t="s">
        <v>26</v>
      </c>
      <c r="J23" s="25" t="str">
        <f>IF('Rekapitulace stavby'!AN19="","",'Rekapitulace stavby'!AN19)</f>
        <v/>
      </c>
      <c r="K23" s="32"/>
      <c r="L23" s="94"/>
      <c r="S23" s="32"/>
      <c r="T23" s="32"/>
      <c r="U23" s="32"/>
      <c r="V23" s="32"/>
      <c r="W23" s="32"/>
      <c r="X23" s="32"/>
      <c r="Y23" s="32"/>
      <c r="Z23" s="32"/>
      <c r="AA23" s="32"/>
      <c r="AB23" s="32"/>
      <c r="AC23" s="32"/>
      <c r="AD23" s="32"/>
      <c r="AE23" s="32"/>
    </row>
    <row r="24" spans="1:31" s="2" customFormat="1" ht="18" customHeight="1">
      <c r="A24" s="32"/>
      <c r="B24" s="33"/>
      <c r="C24" s="32"/>
      <c r="D24" s="32"/>
      <c r="E24" s="25" t="str">
        <f>IF('Rekapitulace stavby'!E20="","",'Rekapitulace stavby'!E20)</f>
        <v xml:space="preserve"> </v>
      </c>
      <c r="F24" s="32"/>
      <c r="G24" s="32"/>
      <c r="H24" s="32"/>
      <c r="I24" s="27" t="s">
        <v>28</v>
      </c>
      <c r="J24" s="25" t="str">
        <f>IF('Rekapitulace stavby'!AN20="","",'Rekapitulace stavby'!AN20)</f>
        <v/>
      </c>
      <c r="K24" s="32"/>
      <c r="L24" s="94"/>
      <c r="S24" s="32"/>
      <c r="T24" s="32"/>
      <c r="U24" s="32"/>
      <c r="V24" s="32"/>
      <c r="W24" s="32"/>
      <c r="X24" s="32"/>
      <c r="Y24" s="32"/>
      <c r="Z24" s="32"/>
      <c r="AA24" s="32"/>
      <c r="AB24" s="32"/>
      <c r="AC24" s="32"/>
      <c r="AD24" s="32"/>
      <c r="AE24" s="32"/>
    </row>
    <row r="25" spans="1:31" s="2" customFormat="1" ht="7" customHeight="1">
      <c r="A25" s="32"/>
      <c r="B25" s="33"/>
      <c r="C25" s="32"/>
      <c r="D25" s="32"/>
      <c r="E25" s="32"/>
      <c r="F25" s="32"/>
      <c r="G25" s="32"/>
      <c r="H25" s="32"/>
      <c r="I25" s="32"/>
      <c r="J25" s="32"/>
      <c r="K25" s="32"/>
      <c r="L25" s="94"/>
      <c r="S25" s="32"/>
      <c r="T25" s="32"/>
      <c r="U25" s="32"/>
      <c r="V25" s="32"/>
      <c r="W25" s="32"/>
      <c r="X25" s="32"/>
      <c r="Y25" s="32"/>
      <c r="Z25" s="32"/>
      <c r="AA25" s="32"/>
      <c r="AB25" s="32"/>
      <c r="AC25" s="32"/>
      <c r="AD25" s="32"/>
      <c r="AE25" s="32"/>
    </row>
    <row r="26" spans="1:31" s="2" customFormat="1" ht="12" customHeight="1">
      <c r="A26" s="32"/>
      <c r="B26" s="33"/>
      <c r="C26" s="32"/>
      <c r="D26" s="27" t="s">
        <v>34</v>
      </c>
      <c r="E26" s="32"/>
      <c r="F26" s="32"/>
      <c r="G26" s="32"/>
      <c r="H26" s="32"/>
      <c r="I26" s="32"/>
      <c r="J26" s="32"/>
      <c r="K26" s="32"/>
      <c r="L26" s="94"/>
      <c r="S26" s="32"/>
      <c r="T26" s="32"/>
      <c r="U26" s="32"/>
      <c r="V26" s="32"/>
      <c r="W26" s="32"/>
      <c r="X26" s="32"/>
      <c r="Y26" s="32"/>
      <c r="Z26" s="32"/>
      <c r="AA26" s="32"/>
      <c r="AB26" s="32"/>
      <c r="AC26" s="32"/>
      <c r="AD26" s="32"/>
      <c r="AE26" s="32"/>
    </row>
    <row r="27" spans="1:31" s="8" customFormat="1" ht="16.5" customHeight="1">
      <c r="A27" s="95"/>
      <c r="B27" s="96"/>
      <c r="C27" s="95"/>
      <c r="D27" s="95"/>
      <c r="E27" s="310" t="s">
        <v>3</v>
      </c>
      <c r="F27" s="310"/>
      <c r="G27" s="310"/>
      <c r="H27" s="310"/>
      <c r="I27" s="95"/>
      <c r="J27" s="95"/>
      <c r="K27" s="95"/>
      <c r="L27" s="97"/>
      <c r="S27" s="95"/>
      <c r="T27" s="95"/>
      <c r="U27" s="95"/>
      <c r="V27" s="95"/>
      <c r="W27" s="95"/>
      <c r="X27" s="95"/>
      <c r="Y27" s="95"/>
      <c r="Z27" s="95"/>
      <c r="AA27" s="95"/>
      <c r="AB27" s="95"/>
      <c r="AC27" s="95"/>
      <c r="AD27" s="95"/>
      <c r="AE27" s="95"/>
    </row>
    <row r="28" spans="1:31" s="2" customFormat="1" ht="7" customHeight="1">
      <c r="A28" s="32"/>
      <c r="B28" s="33"/>
      <c r="C28" s="32"/>
      <c r="D28" s="32"/>
      <c r="E28" s="32"/>
      <c r="F28" s="32"/>
      <c r="G28" s="32"/>
      <c r="H28" s="32"/>
      <c r="I28" s="32"/>
      <c r="J28" s="32"/>
      <c r="K28" s="32"/>
      <c r="L28" s="94"/>
      <c r="S28" s="32"/>
      <c r="T28" s="32"/>
      <c r="U28" s="32"/>
      <c r="V28" s="32"/>
      <c r="W28" s="32"/>
      <c r="X28" s="32"/>
      <c r="Y28" s="32"/>
      <c r="Z28" s="32"/>
      <c r="AA28" s="32"/>
      <c r="AB28" s="32"/>
      <c r="AC28" s="32"/>
      <c r="AD28" s="32"/>
      <c r="AE28" s="32"/>
    </row>
    <row r="29" spans="1:31" s="2" customFormat="1" ht="7" customHeight="1">
      <c r="A29" s="32"/>
      <c r="B29" s="33"/>
      <c r="C29" s="32"/>
      <c r="D29" s="61"/>
      <c r="E29" s="61"/>
      <c r="F29" s="61"/>
      <c r="G29" s="61"/>
      <c r="H29" s="61"/>
      <c r="I29" s="61"/>
      <c r="J29" s="61"/>
      <c r="K29" s="61"/>
      <c r="L29" s="94"/>
      <c r="S29" s="32"/>
      <c r="T29" s="32"/>
      <c r="U29" s="32"/>
      <c r="V29" s="32"/>
      <c r="W29" s="32"/>
      <c r="X29" s="32"/>
      <c r="Y29" s="32"/>
      <c r="Z29" s="32"/>
      <c r="AA29" s="32"/>
      <c r="AB29" s="32"/>
      <c r="AC29" s="32"/>
      <c r="AD29" s="32"/>
      <c r="AE29" s="32"/>
    </row>
    <row r="30" spans="1:31" s="2" customFormat="1" ht="25.4" customHeight="1">
      <c r="A30" s="32"/>
      <c r="B30" s="33"/>
      <c r="C30" s="32"/>
      <c r="D30" s="98" t="s">
        <v>36</v>
      </c>
      <c r="E30" s="32"/>
      <c r="F30" s="32"/>
      <c r="G30" s="32"/>
      <c r="H30" s="32"/>
      <c r="I30" s="32"/>
      <c r="J30" s="66">
        <f>ROUND(J85, 2)</f>
        <v>0</v>
      </c>
      <c r="K30" s="32"/>
      <c r="L30" s="94"/>
      <c r="S30" s="32"/>
      <c r="T30" s="32"/>
      <c r="U30" s="32"/>
      <c r="V30" s="32"/>
      <c r="W30" s="32"/>
      <c r="X30" s="32"/>
      <c r="Y30" s="32"/>
      <c r="Z30" s="32"/>
      <c r="AA30" s="32"/>
      <c r="AB30" s="32"/>
      <c r="AC30" s="32"/>
      <c r="AD30" s="32"/>
      <c r="AE30" s="32"/>
    </row>
    <row r="31" spans="1:31" s="2" customFormat="1" ht="7" customHeight="1">
      <c r="A31" s="32"/>
      <c r="B31" s="33"/>
      <c r="C31" s="32"/>
      <c r="D31" s="61"/>
      <c r="E31" s="61"/>
      <c r="F31" s="61"/>
      <c r="G31" s="61"/>
      <c r="H31" s="61"/>
      <c r="I31" s="61"/>
      <c r="J31" s="61"/>
      <c r="K31" s="61"/>
      <c r="L31" s="94"/>
      <c r="S31" s="32"/>
      <c r="T31" s="32"/>
      <c r="U31" s="32"/>
      <c r="V31" s="32"/>
      <c r="W31" s="32"/>
      <c r="X31" s="32"/>
      <c r="Y31" s="32"/>
      <c r="Z31" s="32"/>
      <c r="AA31" s="32"/>
      <c r="AB31" s="32"/>
      <c r="AC31" s="32"/>
      <c r="AD31" s="32"/>
      <c r="AE31" s="32"/>
    </row>
    <row r="32" spans="1:31" s="2" customFormat="1" ht="14.5" customHeight="1">
      <c r="A32" s="32"/>
      <c r="B32" s="33"/>
      <c r="C32" s="32"/>
      <c r="D32" s="32"/>
      <c r="E32" s="32"/>
      <c r="F32" s="36" t="s">
        <v>38</v>
      </c>
      <c r="G32" s="32"/>
      <c r="H32" s="32"/>
      <c r="I32" s="36" t="s">
        <v>37</v>
      </c>
      <c r="J32" s="36" t="s">
        <v>39</v>
      </c>
      <c r="K32" s="32"/>
      <c r="L32" s="94"/>
      <c r="S32" s="32"/>
      <c r="T32" s="32"/>
      <c r="U32" s="32"/>
      <c r="V32" s="32"/>
      <c r="W32" s="32"/>
      <c r="X32" s="32"/>
      <c r="Y32" s="32"/>
      <c r="Z32" s="32"/>
      <c r="AA32" s="32"/>
      <c r="AB32" s="32"/>
      <c r="AC32" s="32"/>
      <c r="AD32" s="32"/>
      <c r="AE32" s="32"/>
    </row>
    <row r="33" spans="1:31" s="2" customFormat="1" ht="14.5" customHeight="1">
      <c r="A33" s="32"/>
      <c r="B33" s="33"/>
      <c r="C33" s="32"/>
      <c r="D33" s="99" t="s">
        <v>40</v>
      </c>
      <c r="E33" s="27" t="s">
        <v>41</v>
      </c>
      <c r="F33" s="100">
        <f>ROUND((SUM(BE85:BE181)),  2)</f>
        <v>0</v>
      </c>
      <c r="G33" s="32"/>
      <c r="H33" s="32"/>
      <c r="I33" s="101">
        <v>0.21</v>
      </c>
      <c r="J33" s="100">
        <f>ROUND(((SUM(BE85:BE181))*I33),  2)</f>
        <v>0</v>
      </c>
      <c r="K33" s="32"/>
      <c r="L33" s="94"/>
      <c r="S33" s="32"/>
      <c r="T33" s="32"/>
      <c r="U33" s="32"/>
      <c r="V33" s="32"/>
      <c r="W33" s="32"/>
      <c r="X33" s="32"/>
      <c r="Y33" s="32"/>
      <c r="Z33" s="32"/>
      <c r="AA33" s="32"/>
      <c r="AB33" s="32"/>
      <c r="AC33" s="32"/>
      <c r="AD33" s="32"/>
      <c r="AE33" s="32"/>
    </row>
    <row r="34" spans="1:31" s="2" customFormat="1" ht="14.5" customHeight="1">
      <c r="A34" s="32"/>
      <c r="B34" s="33"/>
      <c r="C34" s="32"/>
      <c r="D34" s="32"/>
      <c r="E34" s="27" t="s">
        <v>42</v>
      </c>
      <c r="F34" s="100">
        <f>ROUND((SUM(BF85:BF181)),  2)</f>
        <v>0</v>
      </c>
      <c r="G34" s="32"/>
      <c r="H34" s="32"/>
      <c r="I34" s="101">
        <v>0.15</v>
      </c>
      <c r="J34" s="100">
        <f>ROUND(((SUM(BF85:BF181))*I34),  2)</f>
        <v>0</v>
      </c>
      <c r="K34" s="32"/>
      <c r="L34" s="94"/>
      <c r="S34" s="32"/>
      <c r="T34" s="32"/>
      <c r="U34" s="32"/>
      <c r="V34" s="32"/>
      <c r="W34" s="32"/>
      <c r="X34" s="32"/>
      <c r="Y34" s="32"/>
      <c r="Z34" s="32"/>
      <c r="AA34" s="32"/>
      <c r="AB34" s="32"/>
      <c r="AC34" s="32"/>
      <c r="AD34" s="32"/>
      <c r="AE34" s="32"/>
    </row>
    <row r="35" spans="1:31" s="2" customFormat="1" ht="14.5" hidden="1" customHeight="1">
      <c r="A35" s="32"/>
      <c r="B35" s="33"/>
      <c r="C35" s="32"/>
      <c r="D35" s="32"/>
      <c r="E35" s="27" t="s">
        <v>43</v>
      </c>
      <c r="F35" s="100">
        <f>ROUND((SUM(BG85:BG181)),  2)</f>
        <v>0</v>
      </c>
      <c r="G35" s="32"/>
      <c r="H35" s="32"/>
      <c r="I35" s="101">
        <v>0.21</v>
      </c>
      <c r="J35" s="100">
        <f>0</f>
        <v>0</v>
      </c>
      <c r="K35" s="32"/>
      <c r="L35" s="94"/>
      <c r="S35" s="32"/>
      <c r="T35" s="32"/>
      <c r="U35" s="32"/>
      <c r="V35" s="32"/>
      <c r="W35" s="32"/>
      <c r="X35" s="32"/>
      <c r="Y35" s="32"/>
      <c r="Z35" s="32"/>
      <c r="AA35" s="32"/>
      <c r="AB35" s="32"/>
      <c r="AC35" s="32"/>
      <c r="AD35" s="32"/>
      <c r="AE35" s="32"/>
    </row>
    <row r="36" spans="1:31" s="2" customFormat="1" ht="14.5" hidden="1" customHeight="1">
      <c r="A36" s="32"/>
      <c r="B36" s="33"/>
      <c r="C36" s="32"/>
      <c r="D36" s="32"/>
      <c r="E36" s="27" t="s">
        <v>44</v>
      </c>
      <c r="F36" s="100">
        <f>ROUND((SUM(BH85:BH181)),  2)</f>
        <v>0</v>
      </c>
      <c r="G36" s="32"/>
      <c r="H36" s="32"/>
      <c r="I36" s="101">
        <v>0.15</v>
      </c>
      <c r="J36" s="100">
        <f>0</f>
        <v>0</v>
      </c>
      <c r="K36" s="32"/>
      <c r="L36" s="94"/>
      <c r="S36" s="32"/>
      <c r="T36" s="32"/>
      <c r="U36" s="32"/>
      <c r="V36" s="32"/>
      <c r="W36" s="32"/>
      <c r="X36" s="32"/>
      <c r="Y36" s="32"/>
      <c r="Z36" s="32"/>
      <c r="AA36" s="32"/>
      <c r="AB36" s="32"/>
      <c r="AC36" s="32"/>
      <c r="AD36" s="32"/>
      <c r="AE36" s="32"/>
    </row>
    <row r="37" spans="1:31" s="2" customFormat="1" ht="14.5" hidden="1" customHeight="1">
      <c r="A37" s="32"/>
      <c r="B37" s="33"/>
      <c r="C37" s="32"/>
      <c r="D37" s="32"/>
      <c r="E37" s="27" t="s">
        <v>45</v>
      </c>
      <c r="F37" s="100">
        <f>ROUND((SUM(BI85:BI181)),  2)</f>
        <v>0</v>
      </c>
      <c r="G37" s="32"/>
      <c r="H37" s="32"/>
      <c r="I37" s="101">
        <v>0</v>
      </c>
      <c r="J37" s="100">
        <f>0</f>
        <v>0</v>
      </c>
      <c r="K37" s="32"/>
      <c r="L37" s="94"/>
      <c r="S37" s="32"/>
      <c r="T37" s="32"/>
      <c r="U37" s="32"/>
      <c r="V37" s="32"/>
      <c r="W37" s="32"/>
      <c r="X37" s="32"/>
      <c r="Y37" s="32"/>
      <c r="Z37" s="32"/>
      <c r="AA37" s="32"/>
      <c r="AB37" s="32"/>
      <c r="AC37" s="32"/>
      <c r="AD37" s="32"/>
      <c r="AE37" s="32"/>
    </row>
    <row r="38" spans="1:31" s="2" customFormat="1" ht="7" customHeight="1">
      <c r="A38" s="32"/>
      <c r="B38" s="33"/>
      <c r="C38" s="32"/>
      <c r="D38" s="32"/>
      <c r="E38" s="32"/>
      <c r="F38" s="32"/>
      <c r="G38" s="32"/>
      <c r="H38" s="32"/>
      <c r="I38" s="32"/>
      <c r="J38" s="32"/>
      <c r="K38" s="32"/>
      <c r="L38" s="94"/>
      <c r="S38" s="32"/>
      <c r="T38" s="32"/>
      <c r="U38" s="32"/>
      <c r="V38" s="32"/>
      <c r="W38" s="32"/>
      <c r="X38" s="32"/>
      <c r="Y38" s="32"/>
      <c r="Z38" s="32"/>
      <c r="AA38" s="32"/>
      <c r="AB38" s="32"/>
      <c r="AC38" s="32"/>
      <c r="AD38" s="32"/>
      <c r="AE38" s="32"/>
    </row>
    <row r="39" spans="1:31" s="2" customFormat="1" ht="25.4" customHeight="1">
      <c r="A39" s="32"/>
      <c r="B39" s="33"/>
      <c r="C39" s="102"/>
      <c r="D39" s="103" t="s">
        <v>46</v>
      </c>
      <c r="E39" s="55"/>
      <c r="F39" s="55"/>
      <c r="G39" s="104" t="s">
        <v>47</v>
      </c>
      <c r="H39" s="105" t="s">
        <v>48</v>
      </c>
      <c r="I39" s="55"/>
      <c r="J39" s="106">
        <f>SUM(J30:J37)</f>
        <v>0</v>
      </c>
      <c r="K39" s="107"/>
      <c r="L39" s="94"/>
      <c r="S39" s="32"/>
      <c r="T39" s="32"/>
      <c r="U39" s="32"/>
      <c r="V39" s="32"/>
      <c r="W39" s="32"/>
      <c r="X39" s="32"/>
      <c r="Y39" s="32"/>
      <c r="Z39" s="32"/>
      <c r="AA39" s="32"/>
      <c r="AB39" s="32"/>
      <c r="AC39" s="32"/>
      <c r="AD39" s="32"/>
      <c r="AE39" s="32"/>
    </row>
    <row r="40" spans="1:31" s="2" customFormat="1" ht="14.5" customHeight="1">
      <c r="A40" s="32"/>
      <c r="B40" s="42"/>
      <c r="C40" s="43"/>
      <c r="D40" s="43"/>
      <c r="E40" s="43"/>
      <c r="F40" s="43"/>
      <c r="G40" s="43"/>
      <c r="H40" s="43"/>
      <c r="I40" s="43"/>
      <c r="J40" s="43"/>
      <c r="K40" s="43"/>
      <c r="L40" s="94"/>
      <c r="S40" s="32"/>
      <c r="T40" s="32"/>
      <c r="U40" s="32"/>
      <c r="V40" s="32"/>
      <c r="W40" s="32"/>
      <c r="X40" s="32"/>
      <c r="Y40" s="32"/>
      <c r="Z40" s="32"/>
      <c r="AA40" s="32"/>
      <c r="AB40" s="32"/>
      <c r="AC40" s="32"/>
      <c r="AD40" s="32"/>
      <c r="AE40" s="32"/>
    </row>
    <row r="44" spans="1:31" s="2" customFormat="1" ht="7" customHeight="1">
      <c r="A44" s="32"/>
      <c r="B44" s="44"/>
      <c r="C44" s="45"/>
      <c r="D44" s="45"/>
      <c r="E44" s="45"/>
      <c r="F44" s="45"/>
      <c r="G44" s="45"/>
      <c r="H44" s="45"/>
      <c r="I44" s="45"/>
      <c r="J44" s="45"/>
      <c r="K44" s="45"/>
      <c r="L44" s="94"/>
      <c r="S44" s="32"/>
      <c r="T44" s="32"/>
      <c r="U44" s="32"/>
      <c r="V44" s="32"/>
      <c r="W44" s="32"/>
      <c r="X44" s="32"/>
      <c r="Y44" s="32"/>
      <c r="Z44" s="32"/>
      <c r="AA44" s="32"/>
      <c r="AB44" s="32"/>
      <c r="AC44" s="32"/>
      <c r="AD44" s="32"/>
      <c r="AE44" s="32"/>
    </row>
    <row r="45" spans="1:31" s="2" customFormat="1" ht="25" customHeight="1">
      <c r="A45" s="32"/>
      <c r="B45" s="33"/>
      <c r="C45" s="21" t="s">
        <v>103</v>
      </c>
      <c r="D45" s="32"/>
      <c r="E45" s="32"/>
      <c r="F45" s="32"/>
      <c r="G45" s="32"/>
      <c r="H45" s="32"/>
      <c r="I45" s="32"/>
      <c r="J45" s="32"/>
      <c r="K45" s="32"/>
      <c r="L45" s="94"/>
      <c r="S45" s="32"/>
      <c r="T45" s="32"/>
      <c r="U45" s="32"/>
      <c r="V45" s="32"/>
      <c r="W45" s="32"/>
      <c r="X45" s="32"/>
      <c r="Y45" s="32"/>
      <c r="Z45" s="32"/>
      <c r="AA45" s="32"/>
      <c r="AB45" s="32"/>
      <c r="AC45" s="32"/>
      <c r="AD45" s="32"/>
      <c r="AE45" s="32"/>
    </row>
    <row r="46" spans="1:31" s="2" customFormat="1" ht="7" customHeight="1">
      <c r="A46" s="32"/>
      <c r="B46" s="33"/>
      <c r="C46" s="32"/>
      <c r="D46" s="32"/>
      <c r="E46" s="32"/>
      <c r="F46" s="32"/>
      <c r="G46" s="32"/>
      <c r="H46" s="32"/>
      <c r="I46" s="32"/>
      <c r="J46" s="32"/>
      <c r="K46" s="32"/>
      <c r="L46" s="94"/>
      <c r="S46" s="32"/>
      <c r="T46" s="32"/>
      <c r="U46" s="32"/>
      <c r="V46" s="32"/>
      <c r="W46" s="32"/>
      <c r="X46" s="32"/>
      <c r="Y46" s="32"/>
      <c r="Z46" s="32"/>
      <c r="AA46" s="32"/>
      <c r="AB46" s="32"/>
      <c r="AC46" s="32"/>
      <c r="AD46" s="32"/>
      <c r="AE46" s="32"/>
    </row>
    <row r="47" spans="1:31" s="2" customFormat="1" ht="12" customHeight="1">
      <c r="A47" s="32"/>
      <c r="B47" s="33"/>
      <c r="C47" s="27" t="s">
        <v>16</v>
      </c>
      <c r="D47" s="32"/>
      <c r="E47" s="32"/>
      <c r="F47" s="32"/>
      <c r="G47" s="32"/>
      <c r="H47" s="32"/>
      <c r="I47" s="32"/>
      <c r="J47" s="32"/>
      <c r="K47" s="32"/>
      <c r="L47" s="94"/>
      <c r="S47" s="32"/>
      <c r="T47" s="32"/>
      <c r="U47" s="32"/>
      <c r="V47" s="32"/>
      <c r="W47" s="32"/>
      <c r="X47" s="32"/>
      <c r="Y47" s="32"/>
      <c r="Z47" s="32"/>
      <c r="AA47" s="32"/>
      <c r="AB47" s="32"/>
      <c r="AC47" s="32"/>
      <c r="AD47" s="32"/>
      <c r="AE47" s="32"/>
    </row>
    <row r="48" spans="1:31" s="2" customFormat="1" ht="16.5" customHeight="1">
      <c r="A48" s="32"/>
      <c r="B48" s="33"/>
      <c r="C48" s="32"/>
      <c r="D48" s="32"/>
      <c r="E48" s="337" t="str">
        <f>E7</f>
        <v>Dačice - rybník Peráček</v>
      </c>
      <c r="F48" s="338"/>
      <c r="G48" s="338"/>
      <c r="H48" s="338"/>
      <c r="I48" s="32"/>
      <c r="J48" s="32"/>
      <c r="K48" s="32"/>
      <c r="L48" s="94"/>
      <c r="S48" s="32"/>
      <c r="T48" s="32"/>
      <c r="U48" s="32"/>
      <c r="V48" s="32"/>
      <c r="W48" s="32"/>
      <c r="X48" s="32"/>
      <c r="Y48" s="32"/>
      <c r="Z48" s="32"/>
      <c r="AA48" s="32"/>
      <c r="AB48" s="32"/>
      <c r="AC48" s="32"/>
      <c r="AD48" s="32"/>
      <c r="AE48" s="32"/>
    </row>
    <row r="49" spans="1:47" s="2" customFormat="1" ht="12" customHeight="1">
      <c r="A49" s="32"/>
      <c r="B49" s="33"/>
      <c r="C49" s="27" t="s">
        <v>101</v>
      </c>
      <c r="D49" s="32"/>
      <c r="E49" s="32"/>
      <c r="F49" s="32"/>
      <c r="G49" s="32"/>
      <c r="H49" s="32"/>
      <c r="I49" s="32"/>
      <c r="J49" s="32"/>
      <c r="K49" s="32"/>
      <c r="L49" s="94"/>
      <c r="S49" s="32"/>
      <c r="T49" s="32"/>
      <c r="U49" s="32"/>
      <c r="V49" s="32"/>
      <c r="W49" s="32"/>
      <c r="X49" s="32"/>
      <c r="Y49" s="32"/>
      <c r="Z49" s="32"/>
      <c r="AA49" s="32"/>
      <c r="AB49" s="32"/>
      <c r="AC49" s="32"/>
      <c r="AD49" s="32"/>
      <c r="AE49" s="32"/>
    </row>
    <row r="50" spans="1:47" s="2" customFormat="1" ht="16.5" customHeight="1">
      <c r="A50" s="32"/>
      <c r="B50" s="33"/>
      <c r="C50" s="32"/>
      <c r="D50" s="32"/>
      <c r="E50" s="316" t="str">
        <f>E9</f>
        <v>SO 01 - Odbahnění rybníka</v>
      </c>
      <c r="F50" s="336"/>
      <c r="G50" s="336"/>
      <c r="H50" s="336"/>
      <c r="I50" s="32"/>
      <c r="J50" s="32"/>
      <c r="K50" s="32"/>
      <c r="L50" s="94"/>
      <c r="S50" s="32"/>
      <c r="T50" s="32"/>
      <c r="U50" s="32"/>
      <c r="V50" s="32"/>
      <c r="W50" s="32"/>
      <c r="X50" s="32"/>
      <c r="Y50" s="32"/>
      <c r="Z50" s="32"/>
      <c r="AA50" s="32"/>
      <c r="AB50" s="32"/>
      <c r="AC50" s="32"/>
      <c r="AD50" s="32"/>
      <c r="AE50" s="32"/>
    </row>
    <row r="51" spans="1:47" s="2" customFormat="1" ht="7" customHeight="1">
      <c r="A51" s="32"/>
      <c r="B51" s="33"/>
      <c r="C51" s="32"/>
      <c r="D51" s="32"/>
      <c r="E51" s="32"/>
      <c r="F51" s="32"/>
      <c r="G51" s="32"/>
      <c r="H51" s="32"/>
      <c r="I51" s="32"/>
      <c r="J51" s="32"/>
      <c r="K51" s="32"/>
      <c r="L51" s="94"/>
      <c r="S51" s="32"/>
      <c r="T51" s="32"/>
      <c r="U51" s="32"/>
      <c r="V51" s="32"/>
      <c r="W51" s="32"/>
      <c r="X51" s="32"/>
      <c r="Y51" s="32"/>
      <c r="Z51" s="32"/>
      <c r="AA51" s="32"/>
      <c r="AB51" s="32"/>
      <c r="AC51" s="32"/>
      <c r="AD51" s="32"/>
      <c r="AE51" s="32"/>
    </row>
    <row r="52" spans="1:47" s="2" customFormat="1" ht="12" customHeight="1">
      <c r="A52" s="32"/>
      <c r="B52" s="33"/>
      <c r="C52" s="27" t="s">
        <v>21</v>
      </c>
      <c r="D52" s="32"/>
      <c r="E52" s="32"/>
      <c r="F52" s="25" t="str">
        <f>F12</f>
        <v>Dačice</v>
      </c>
      <c r="G52" s="32"/>
      <c r="H52" s="32"/>
      <c r="I52" s="27" t="s">
        <v>23</v>
      </c>
      <c r="J52" s="50" t="str">
        <f>IF(J12="","",J12)</f>
        <v>1. 4. 2020</v>
      </c>
      <c r="K52" s="32"/>
      <c r="L52" s="94"/>
      <c r="S52" s="32"/>
      <c r="T52" s="32"/>
      <c r="U52" s="32"/>
      <c r="V52" s="32"/>
      <c r="W52" s="32"/>
      <c r="X52" s="32"/>
      <c r="Y52" s="32"/>
      <c r="Z52" s="32"/>
      <c r="AA52" s="32"/>
      <c r="AB52" s="32"/>
      <c r="AC52" s="32"/>
      <c r="AD52" s="32"/>
      <c r="AE52" s="32"/>
    </row>
    <row r="53" spans="1:47" s="2" customFormat="1" ht="7" customHeight="1">
      <c r="A53" s="32"/>
      <c r="B53" s="33"/>
      <c r="C53" s="32"/>
      <c r="D53" s="32"/>
      <c r="E53" s="32"/>
      <c r="F53" s="32"/>
      <c r="G53" s="32"/>
      <c r="H53" s="32"/>
      <c r="I53" s="32"/>
      <c r="J53" s="32"/>
      <c r="K53" s="32"/>
      <c r="L53" s="94"/>
      <c r="S53" s="32"/>
      <c r="T53" s="32"/>
      <c r="U53" s="32"/>
      <c r="V53" s="32"/>
      <c r="W53" s="32"/>
      <c r="X53" s="32"/>
      <c r="Y53" s="32"/>
      <c r="Z53" s="32"/>
      <c r="AA53" s="32"/>
      <c r="AB53" s="32"/>
      <c r="AC53" s="32"/>
      <c r="AD53" s="32"/>
      <c r="AE53" s="32"/>
    </row>
    <row r="54" spans="1:47" s="2" customFormat="1" ht="25.75" customHeight="1">
      <c r="A54" s="32"/>
      <c r="B54" s="33"/>
      <c r="C54" s="27" t="s">
        <v>25</v>
      </c>
      <c r="D54" s="32"/>
      <c r="E54" s="32"/>
      <c r="F54" s="25" t="str">
        <f>E15</f>
        <v xml:space="preserve"> </v>
      </c>
      <c r="G54" s="32"/>
      <c r="H54" s="32"/>
      <c r="I54" s="27" t="s">
        <v>30</v>
      </c>
      <c r="J54" s="30" t="str">
        <f>E21</f>
        <v>Ing. Zdeněk Hejtman, Dačice</v>
      </c>
      <c r="K54" s="32"/>
      <c r="L54" s="94"/>
      <c r="S54" s="32"/>
      <c r="T54" s="32"/>
      <c r="U54" s="32"/>
      <c r="V54" s="32"/>
      <c r="W54" s="32"/>
      <c r="X54" s="32"/>
      <c r="Y54" s="32"/>
      <c r="Z54" s="32"/>
      <c r="AA54" s="32"/>
      <c r="AB54" s="32"/>
      <c r="AC54" s="32"/>
      <c r="AD54" s="32"/>
      <c r="AE54" s="32"/>
    </row>
    <row r="55" spans="1:47" s="2" customFormat="1" ht="15.25" customHeight="1">
      <c r="A55" s="32"/>
      <c r="B55" s="33"/>
      <c r="C55" s="27" t="s">
        <v>1158</v>
      </c>
      <c r="D55" s="32"/>
      <c r="E55" s="32"/>
      <c r="F55" s="25" t="str">
        <f>IF(E18="","",E18)</f>
        <v>Vyplň údaj</v>
      </c>
      <c r="G55" s="32"/>
      <c r="H55" s="32"/>
      <c r="I55" s="27" t="s">
        <v>33</v>
      </c>
      <c r="J55" s="30" t="str">
        <f>E24</f>
        <v xml:space="preserve"> </v>
      </c>
      <c r="K55" s="32"/>
      <c r="L55" s="94"/>
      <c r="S55" s="32"/>
      <c r="T55" s="32"/>
      <c r="U55" s="32"/>
      <c r="V55" s="32"/>
      <c r="W55" s="32"/>
      <c r="X55" s="32"/>
      <c r="Y55" s="32"/>
      <c r="Z55" s="32"/>
      <c r="AA55" s="32"/>
      <c r="AB55" s="32"/>
      <c r="AC55" s="32"/>
      <c r="AD55" s="32"/>
      <c r="AE55" s="32"/>
    </row>
    <row r="56" spans="1:47" s="2" customFormat="1" ht="10.4" customHeight="1">
      <c r="A56" s="32"/>
      <c r="B56" s="33"/>
      <c r="C56" s="32"/>
      <c r="D56" s="32"/>
      <c r="E56" s="32"/>
      <c r="F56" s="32"/>
      <c r="G56" s="32"/>
      <c r="H56" s="32"/>
      <c r="I56" s="32"/>
      <c r="J56" s="32"/>
      <c r="K56" s="32"/>
      <c r="L56" s="94"/>
      <c r="S56" s="32"/>
      <c r="T56" s="32"/>
      <c r="U56" s="32"/>
      <c r="V56" s="32"/>
      <c r="W56" s="32"/>
      <c r="X56" s="32"/>
      <c r="Y56" s="32"/>
      <c r="Z56" s="32"/>
      <c r="AA56" s="32"/>
      <c r="AB56" s="32"/>
      <c r="AC56" s="32"/>
      <c r="AD56" s="32"/>
      <c r="AE56" s="32"/>
    </row>
    <row r="57" spans="1:47" s="2" customFormat="1" ht="29.25" customHeight="1">
      <c r="A57" s="32"/>
      <c r="B57" s="33"/>
      <c r="C57" s="108" t="s">
        <v>104</v>
      </c>
      <c r="D57" s="102"/>
      <c r="E57" s="102"/>
      <c r="F57" s="102"/>
      <c r="G57" s="102"/>
      <c r="H57" s="102"/>
      <c r="I57" s="102"/>
      <c r="J57" s="109" t="s">
        <v>105</v>
      </c>
      <c r="K57" s="102"/>
      <c r="L57" s="94"/>
      <c r="S57" s="32"/>
      <c r="T57" s="32"/>
      <c r="U57" s="32"/>
      <c r="V57" s="32"/>
      <c r="W57" s="32"/>
      <c r="X57" s="32"/>
      <c r="Y57" s="32"/>
      <c r="Z57" s="32"/>
      <c r="AA57" s="32"/>
      <c r="AB57" s="32"/>
      <c r="AC57" s="32"/>
      <c r="AD57" s="32"/>
      <c r="AE57" s="32"/>
    </row>
    <row r="58" spans="1:47" s="2" customFormat="1" ht="10.4" customHeight="1">
      <c r="A58" s="32"/>
      <c r="B58" s="33"/>
      <c r="C58" s="32"/>
      <c r="D58" s="32"/>
      <c r="E58" s="32"/>
      <c r="F58" s="32"/>
      <c r="G58" s="32"/>
      <c r="H58" s="32"/>
      <c r="I58" s="32"/>
      <c r="J58" s="32"/>
      <c r="K58" s="32"/>
      <c r="L58" s="94"/>
      <c r="S58" s="32"/>
      <c r="T58" s="32"/>
      <c r="U58" s="32"/>
      <c r="V58" s="32"/>
      <c r="W58" s="32"/>
      <c r="X58" s="32"/>
      <c r="Y58" s="32"/>
      <c r="Z58" s="32"/>
      <c r="AA58" s="32"/>
      <c r="AB58" s="32"/>
      <c r="AC58" s="32"/>
      <c r="AD58" s="32"/>
      <c r="AE58" s="32"/>
    </row>
    <row r="59" spans="1:47" s="2" customFormat="1" ht="22.9" customHeight="1">
      <c r="A59" s="32"/>
      <c r="B59" s="33"/>
      <c r="C59" s="110" t="s">
        <v>68</v>
      </c>
      <c r="D59" s="32"/>
      <c r="E59" s="32"/>
      <c r="F59" s="32"/>
      <c r="G59" s="32"/>
      <c r="H59" s="32"/>
      <c r="I59" s="32"/>
      <c r="J59" s="66">
        <f>J85</f>
        <v>0</v>
      </c>
      <c r="K59" s="32"/>
      <c r="L59" s="94"/>
      <c r="S59" s="32"/>
      <c r="T59" s="32"/>
      <c r="U59" s="32"/>
      <c r="V59" s="32"/>
      <c r="W59" s="32"/>
      <c r="X59" s="32"/>
      <c r="Y59" s="32"/>
      <c r="Z59" s="32"/>
      <c r="AA59" s="32"/>
      <c r="AB59" s="32"/>
      <c r="AC59" s="32"/>
      <c r="AD59" s="32"/>
      <c r="AE59" s="32"/>
      <c r="AU59" s="17" t="s">
        <v>106</v>
      </c>
    </row>
    <row r="60" spans="1:47" s="9" customFormat="1" ht="25" customHeight="1">
      <c r="B60" s="111"/>
      <c r="D60" s="112" t="s">
        <v>107</v>
      </c>
      <c r="E60" s="113"/>
      <c r="F60" s="113"/>
      <c r="G60" s="113"/>
      <c r="H60" s="113"/>
      <c r="I60" s="113"/>
      <c r="J60" s="114">
        <f>J86</f>
        <v>0</v>
      </c>
      <c r="L60" s="111"/>
    </row>
    <row r="61" spans="1:47" s="10" customFormat="1" ht="19.899999999999999" customHeight="1">
      <c r="B61" s="115"/>
      <c r="D61" s="116" t="s">
        <v>108</v>
      </c>
      <c r="E61" s="117"/>
      <c r="F61" s="117"/>
      <c r="G61" s="117"/>
      <c r="H61" s="117"/>
      <c r="I61" s="117"/>
      <c r="J61" s="118">
        <f>J87</f>
        <v>0</v>
      </c>
      <c r="L61" s="115"/>
    </row>
    <row r="62" spans="1:47" s="10" customFormat="1" ht="19.899999999999999" customHeight="1">
      <c r="B62" s="115"/>
      <c r="D62" s="116" t="s">
        <v>109</v>
      </c>
      <c r="E62" s="117"/>
      <c r="F62" s="117"/>
      <c r="G62" s="117"/>
      <c r="H62" s="117"/>
      <c r="I62" s="117"/>
      <c r="J62" s="118">
        <f>J142</f>
        <v>0</v>
      </c>
      <c r="L62" s="115"/>
    </row>
    <row r="63" spans="1:47" s="10" customFormat="1" ht="19.899999999999999" customHeight="1">
      <c r="B63" s="115"/>
      <c r="D63" s="116" t="s">
        <v>110</v>
      </c>
      <c r="E63" s="117"/>
      <c r="F63" s="117"/>
      <c r="G63" s="117"/>
      <c r="H63" s="117"/>
      <c r="I63" s="117"/>
      <c r="J63" s="118">
        <f>J153</f>
        <v>0</v>
      </c>
      <c r="L63" s="115"/>
    </row>
    <row r="64" spans="1:47" s="10" customFormat="1" ht="19.899999999999999" customHeight="1">
      <c r="B64" s="115"/>
      <c r="D64" s="116" t="s">
        <v>111</v>
      </c>
      <c r="E64" s="117"/>
      <c r="F64" s="117"/>
      <c r="G64" s="117"/>
      <c r="H64" s="117"/>
      <c r="I64" s="117"/>
      <c r="J64" s="118">
        <f>J177</f>
        <v>0</v>
      </c>
      <c r="L64" s="115"/>
    </row>
    <row r="65" spans="1:31" s="10" customFormat="1" ht="19.899999999999999" customHeight="1">
      <c r="B65" s="115"/>
      <c r="D65" s="116" t="s">
        <v>112</v>
      </c>
      <c r="E65" s="117"/>
      <c r="F65" s="117"/>
      <c r="G65" s="117"/>
      <c r="H65" s="117"/>
      <c r="I65" s="117"/>
      <c r="J65" s="118">
        <f>J180</f>
        <v>0</v>
      </c>
      <c r="L65" s="115"/>
    </row>
    <row r="66" spans="1:31" s="2" customFormat="1" ht="21.75" customHeight="1">
      <c r="A66" s="32"/>
      <c r="B66" s="33"/>
      <c r="C66" s="32"/>
      <c r="D66" s="32"/>
      <c r="E66" s="32"/>
      <c r="F66" s="32"/>
      <c r="G66" s="32"/>
      <c r="H66" s="32"/>
      <c r="I66" s="32"/>
      <c r="J66" s="32"/>
      <c r="K66" s="32"/>
      <c r="L66" s="94"/>
      <c r="S66" s="32"/>
      <c r="T66" s="32"/>
      <c r="U66" s="32"/>
      <c r="V66" s="32"/>
      <c r="W66" s="32"/>
      <c r="X66" s="32"/>
      <c r="Y66" s="32"/>
      <c r="Z66" s="32"/>
      <c r="AA66" s="32"/>
      <c r="AB66" s="32"/>
      <c r="AC66" s="32"/>
      <c r="AD66" s="32"/>
      <c r="AE66" s="32"/>
    </row>
    <row r="67" spans="1:31" s="2" customFormat="1" ht="7" customHeight="1">
      <c r="A67" s="32"/>
      <c r="B67" s="42"/>
      <c r="C67" s="43"/>
      <c r="D67" s="43"/>
      <c r="E67" s="43"/>
      <c r="F67" s="43"/>
      <c r="G67" s="43"/>
      <c r="H67" s="43"/>
      <c r="I67" s="43"/>
      <c r="J67" s="43"/>
      <c r="K67" s="43"/>
      <c r="L67" s="94"/>
      <c r="S67" s="32"/>
      <c r="T67" s="32"/>
      <c r="U67" s="32"/>
      <c r="V67" s="32"/>
      <c r="W67" s="32"/>
      <c r="X67" s="32"/>
      <c r="Y67" s="32"/>
      <c r="Z67" s="32"/>
      <c r="AA67" s="32"/>
      <c r="AB67" s="32"/>
      <c r="AC67" s="32"/>
      <c r="AD67" s="32"/>
      <c r="AE67" s="32"/>
    </row>
    <row r="71" spans="1:31" s="2" customFormat="1" ht="7" customHeight="1">
      <c r="A71" s="32"/>
      <c r="B71" s="44"/>
      <c r="C71" s="45"/>
      <c r="D71" s="45"/>
      <c r="E71" s="45"/>
      <c r="F71" s="45"/>
      <c r="G71" s="45"/>
      <c r="H71" s="45"/>
      <c r="I71" s="45"/>
      <c r="J71" s="45"/>
      <c r="K71" s="45"/>
      <c r="L71" s="94"/>
      <c r="S71" s="32"/>
      <c r="T71" s="32"/>
      <c r="U71" s="32"/>
      <c r="V71" s="32"/>
      <c r="W71" s="32"/>
      <c r="X71" s="32"/>
      <c r="Y71" s="32"/>
      <c r="Z71" s="32"/>
      <c r="AA71" s="32"/>
      <c r="AB71" s="32"/>
      <c r="AC71" s="32"/>
      <c r="AD71" s="32"/>
      <c r="AE71" s="32"/>
    </row>
    <row r="72" spans="1:31" s="2" customFormat="1" ht="25" customHeight="1">
      <c r="A72" s="32"/>
      <c r="B72" s="33"/>
      <c r="C72" s="21" t="s">
        <v>113</v>
      </c>
      <c r="D72" s="32"/>
      <c r="E72" s="32"/>
      <c r="F72" s="32"/>
      <c r="G72" s="32"/>
      <c r="H72" s="32"/>
      <c r="I72" s="32"/>
      <c r="J72" s="32"/>
      <c r="K72" s="32"/>
      <c r="L72" s="94"/>
      <c r="S72" s="32"/>
      <c r="T72" s="32"/>
      <c r="U72" s="32"/>
      <c r="V72" s="32"/>
      <c r="W72" s="32"/>
      <c r="X72" s="32"/>
      <c r="Y72" s="32"/>
      <c r="Z72" s="32"/>
      <c r="AA72" s="32"/>
      <c r="AB72" s="32"/>
      <c r="AC72" s="32"/>
      <c r="AD72" s="32"/>
      <c r="AE72" s="32"/>
    </row>
    <row r="73" spans="1:31" s="2" customFormat="1" ht="7" customHeight="1">
      <c r="A73" s="32"/>
      <c r="B73" s="33"/>
      <c r="C73" s="32"/>
      <c r="D73" s="32"/>
      <c r="E73" s="32"/>
      <c r="F73" s="32"/>
      <c r="G73" s="32"/>
      <c r="H73" s="32"/>
      <c r="I73" s="32"/>
      <c r="J73" s="32"/>
      <c r="K73" s="32"/>
      <c r="L73" s="94"/>
      <c r="S73" s="32"/>
      <c r="T73" s="32"/>
      <c r="U73" s="32"/>
      <c r="V73" s="32"/>
      <c r="W73" s="32"/>
      <c r="X73" s="32"/>
      <c r="Y73" s="32"/>
      <c r="Z73" s="32"/>
      <c r="AA73" s="32"/>
      <c r="AB73" s="32"/>
      <c r="AC73" s="32"/>
      <c r="AD73" s="32"/>
      <c r="AE73" s="32"/>
    </row>
    <row r="74" spans="1:31" s="2" customFormat="1" ht="12" customHeight="1">
      <c r="A74" s="32"/>
      <c r="B74" s="33"/>
      <c r="C74" s="27" t="s">
        <v>16</v>
      </c>
      <c r="D74" s="32"/>
      <c r="E74" s="32"/>
      <c r="F74" s="32"/>
      <c r="G74" s="32"/>
      <c r="H74" s="32"/>
      <c r="I74" s="32"/>
      <c r="J74" s="32"/>
      <c r="K74" s="32"/>
      <c r="L74" s="94"/>
      <c r="S74" s="32"/>
      <c r="T74" s="32"/>
      <c r="U74" s="32"/>
      <c r="V74" s="32"/>
      <c r="W74" s="32"/>
      <c r="X74" s="32"/>
      <c r="Y74" s="32"/>
      <c r="Z74" s="32"/>
      <c r="AA74" s="32"/>
      <c r="AB74" s="32"/>
      <c r="AC74" s="32"/>
      <c r="AD74" s="32"/>
      <c r="AE74" s="32"/>
    </row>
    <row r="75" spans="1:31" s="2" customFormat="1" ht="16.5" customHeight="1">
      <c r="A75" s="32"/>
      <c r="B75" s="33"/>
      <c r="C75" s="32"/>
      <c r="D75" s="32"/>
      <c r="E75" s="337" t="str">
        <f>E7</f>
        <v>Dačice - rybník Peráček</v>
      </c>
      <c r="F75" s="338"/>
      <c r="G75" s="338"/>
      <c r="H75" s="338"/>
      <c r="I75" s="32"/>
      <c r="J75" s="32"/>
      <c r="K75" s="32"/>
      <c r="L75" s="94"/>
      <c r="S75" s="32"/>
      <c r="T75" s="32"/>
      <c r="U75" s="32"/>
      <c r="V75" s="32"/>
      <c r="W75" s="32"/>
      <c r="X75" s="32"/>
      <c r="Y75" s="32"/>
      <c r="Z75" s="32"/>
      <c r="AA75" s="32"/>
      <c r="AB75" s="32"/>
      <c r="AC75" s="32"/>
      <c r="AD75" s="32"/>
      <c r="AE75" s="32"/>
    </row>
    <row r="76" spans="1:31" s="2" customFormat="1" ht="12" customHeight="1">
      <c r="A76" s="32"/>
      <c r="B76" s="33"/>
      <c r="C76" s="27" t="s">
        <v>101</v>
      </c>
      <c r="D76" s="32"/>
      <c r="E76" s="32"/>
      <c r="F76" s="32"/>
      <c r="G76" s="32"/>
      <c r="H76" s="32"/>
      <c r="I76" s="32"/>
      <c r="J76" s="32"/>
      <c r="K76" s="32"/>
      <c r="L76" s="94"/>
      <c r="S76" s="32"/>
      <c r="T76" s="32"/>
      <c r="U76" s="32"/>
      <c r="V76" s="32"/>
      <c r="W76" s="32"/>
      <c r="X76" s="32"/>
      <c r="Y76" s="32"/>
      <c r="Z76" s="32"/>
      <c r="AA76" s="32"/>
      <c r="AB76" s="32"/>
      <c r="AC76" s="32"/>
      <c r="AD76" s="32"/>
      <c r="AE76" s="32"/>
    </row>
    <row r="77" spans="1:31" s="2" customFormat="1" ht="16.5" customHeight="1">
      <c r="A77" s="32"/>
      <c r="B77" s="33"/>
      <c r="C77" s="32"/>
      <c r="D77" s="32"/>
      <c r="E77" s="316" t="str">
        <f>E9</f>
        <v>SO 01 - Odbahnění rybníka</v>
      </c>
      <c r="F77" s="336"/>
      <c r="G77" s="336"/>
      <c r="H77" s="336"/>
      <c r="I77" s="32"/>
      <c r="J77" s="32"/>
      <c r="K77" s="32"/>
      <c r="L77" s="94"/>
      <c r="S77" s="32"/>
      <c r="T77" s="32"/>
      <c r="U77" s="32"/>
      <c r="V77" s="32"/>
      <c r="W77" s="32"/>
      <c r="X77" s="32"/>
      <c r="Y77" s="32"/>
      <c r="Z77" s="32"/>
      <c r="AA77" s="32"/>
      <c r="AB77" s="32"/>
      <c r="AC77" s="32"/>
      <c r="AD77" s="32"/>
      <c r="AE77" s="32"/>
    </row>
    <row r="78" spans="1:31" s="2" customFormat="1" ht="7" customHeight="1">
      <c r="A78" s="32"/>
      <c r="B78" s="33"/>
      <c r="C78" s="32"/>
      <c r="D78" s="32"/>
      <c r="E78" s="32"/>
      <c r="F78" s="32"/>
      <c r="G78" s="32"/>
      <c r="H78" s="32"/>
      <c r="I78" s="32"/>
      <c r="J78" s="32"/>
      <c r="K78" s="32"/>
      <c r="L78" s="94"/>
      <c r="S78" s="32"/>
      <c r="T78" s="32"/>
      <c r="U78" s="32"/>
      <c r="V78" s="32"/>
      <c r="W78" s="32"/>
      <c r="X78" s="32"/>
      <c r="Y78" s="32"/>
      <c r="Z78" s="32"/>
      <c r="AA78" s="32"/>
      <c r="AB78" s="32"/>
      <c r="AC78" s="32"/>
      <c r="AD78" s="32"/>
      <c r="AE78" s="32"/>
    </row>
    <row r="79" spans="1:31" s="2" customFormat="1" ht="12" customHeight="1">
      <c r="A79" s="32"/>
      <c r="B79" s="33"/>
      <c r="C79" s="27" t="s">
        <v>21</v>
      </c>
      <c r="D79" s="32"/>
      <c r="E79" s="32"/>
      <c r="F79" s="25" t="str">
        <f>F12</f>
        <v>Dačice</v>
      </c>
      <c r="G79" s="32"/>
      <c r="H79" s="32"/>
      <c r="I79" s="27" t="s">
        <v>23</v>
      </c>
      <c r="J79" s="50" t="str">
        <f>IF(J12="","",J12)</f>
        <v>1. 4. 2020</v>
      </c>
      <c r="K79" s="32"/>
      <c r="L79" s="94"/>
      <c r="S79" s="32"/>
      <c r="T79" s="32"/>
      <c r="U79" s="32"/>
      <c r="V79" s="32"/>
      <c r="W79" s="32"/>
      <c r="X79" s="32"/>
      <c r="Y79" s="32"/>
      <c r="Z79" s="32"/>
      <c r="AA79" s="32"/>
      <c r="AB79" s="32"/>
      <c r="AC79" s="32"/>
      <c r="AD79" s="32"/>
      <c r="AE79" s="32"/>
    </row>
    <row r="80" spans="1:31" s="2" customFormat="1" ht="7" customHeight="1">
      <c r="A80" s="32"/>
      <c r="B80" s="33"/>
      <c r="C80" s="32"/>
      <c r="D80" s="32"/>
      <c r="E80" s="32"/>
      <c r="F80" s="32"/>
      <c r="G80" s="32"/>
      <c r="H80" s="32"/>
      <c r="I80" s="32"/>
      <c r="J80" s="32"/>
      <c r="K80" s="32"/>
      <c r="L80" s="94"/>
      <c r="S80" s="32"/>
      <c r="T80" s="32"/>
      <c r="U80" s="32"/>
      <c r="V80" s="32"/>
      <c r="W80" s="32"/>
      <c r="X80" s="32"/>
      <c r="Y80" s="32"/>
      <c r="Z80" s="32"/>
      <c r="AA80" s="32"/>
      <c r="AB80" s="32"/>
      <c r="AC80" s="32"/>
      <c r="AD80" s="32"/>
      <c r="AE80" s="32"/>
    </row>
    <row r="81" spans="1:65" s="2" customFormat="1" ht="25.75" customHeight="1">
      <c r="A81" s="32"/>
      <c r="B81" s="33"/>
      <c r="C81" s="27" t="s">
        <v>25</v>
      </c>
      <c r="D81" s="32"/>
      <c r="E81" s="32"/>
      <c r="F81" s="25" t="str">
        <f>E15</f>
        <v xml:space="preserve"> </v>
      </c>
      <c r="G81" s="32"/>
      <c r="H81" s="32"/>
      <c r="I81" s="27" t="s">
        <v>30</v>
      </c>
      <c r="J81" s="30" t="str">
        <f>E21</f>
        <v>Ing. Zdeněk Hejtman, Dačice</v>
      </c>
      <c r="K81" s="32"/>
      <c r="L81" s="94"/>
      <c r="S81" s="32"/>
      <c r="T81" s="32"/>
      <c r="U81" s="32"/>
      <c r="V81" s="32"/>
      <c r="W81" s="32"/>
      <c r="X81" s="32"/>
      <c r="Y81" s="32"/>
      <c r="Z81" s="32"/>
      <c r="AA81" s="32"/>
      <c r="AB81" s="32"/>
      <c r="AC81" s="32"/>
      <c r="AD81" s="32"/>
      <c r="AE81" s="32"/>
    </row>
    <row r="82" spans="1:65" s="2" customFormat="1" ht="15.25" customHeight="1">
      <c r="A82" s="32"/>
      <c r="B82" s="33"/>
      <c r="C82" s="27" t="s">
        <v>1158</v>
      </c>
      <c r="D82" s="32"/>
      <c r="E82" s="32"/>
      <c r="F82" s="25" t="str">
        <f>IF(E18="","",E18)</f>
        <v>Vyplň údaj</v>
      </c>
      <c r="G82" s="32"/>
      <c r="H82" s="32"/>
      <c r="I82" s="27" t="s">
        <v>33</v>
      </c>
      <c r="J82" s="30" t="str">
        <f>E24</f>
        <v xml:space="preserve"> </v>
      </c>
      <c r="K82" s="32"/>
      <c r="L82" s="94"/>
      <c r="S82" s="32"/>
      <c r="T82" s="32"/>
      <c r="U82" s="32"/>
      <c r="V82" s="32"/>
      <c r="W82" s="32"/>
      <c r="X82" s="32"/>
      <c r="Y82" s="32"/>
      <c r="Z82" s="32"/>
      <c r="AA82" s="32"/>
      <c r="AB82" s="32"/>
      <c r="AC82" s="32"/>
      <c r="AD82" s="32"/>
      <c r="AE82" s="32"/>
    </row>
    <row r="83" spans="1:65" s="2" customFormat="1" ht="10.4" customHeight="1">
      <c r="A83" s="32"/>
      <c r="B83" s="33"/>
      <c r="C83" s="32"/>
      <c r="D83" s="32"/>
      <c r="E83" s="32"/>
      <c r="F83" s="32"/>
      <c r="G83" s="32"/>
      <c r="H83" s="32"/>
      <c r="I83" s="32"/>
      <c r="J83" s="32"/>
      <c r="K83" s="32"/>
      <c r="L83" s="94"/>
      <c r="S83" s="32"/>
      <c r="T83" s="32"/>
      <c r="U83" s="32"/>
      <c r="V83" s="32"/>
      <c r="W83" s="32"/>
      <c r="X83" s="32"/>
      <c r="Y83" s="32"/>
      <c r="Z83" s="32"/>
      <c r="AA83" s="32"/>
      <c r="AB83" s="32"/>
      <c r="AC83" s="32"/>
      <c r="AD83" s="32"/>
      <c r="AE83" s="32"/>
    </row>
    <row r="84" spans="1:65" s="11" customFormat="1" ht="29.25" customHeight="1">
      <c r="A84" s="119"/>
      <c r="B84" s="120"/>
      <c r="C84" s="121" t="s">
        <v>114</v>
      </c>
      <c r="D84" s="122" t="s">
        <v>55</v>
      </c>
      <c r="E84" s="122" t="s">
        <v>51</v>
      </c>
      <c r="F84" s="122" t="s">
        <v>52</v>
      </c>
      <c r="G84" s="122" t="s">
        <v>115</v>
      </c>
      <c r="H84" s="122" t="s">
        <v>116</v>
      </c>
      <c r="I84" s="122" t="s">
        <v>117</v>
      </c>
      <c r="J84" s="122" t="s">
        <v>105</v>
      </c>
      <c r="K84" s="123" t="s">
        <v>118</v>
      </c>
      <c r="L84" s="124"/>
      <c r="M84" s="57" t="s">
        <v>3</v>
      </c>
      <c r="N84" s="58" t="s">
        <v>40</v>
      </c>
      <c r="O84" s="58" t="s">
        <v>119</v>
      </c>
      <c r="P84" s="58" t="s">
        <v>120</v>
      </c>
      <c r="Q84" s="58" t="s">
        <v>121</v>
      </c>
      <c r="R84" s="58" t="s">
        <v>122</v>
      </c>
      <c r="S84" s="58" t="s">
        <v>123</v>
      </c>
      <c r="T84" s="59" t="s">
        <v>124</v>
      </c>
      <c r="U84" s="119"/>
      <c r="V84" s="119"/>
      <c r="W84" s="119"/>
      <c r="X84" s="119"/>
      <c r="Y84" s="119"/>
      <c r="Z84" s="119"/>
      <c r="AA84" s="119"/>
      <c r="AB84" s="119"/>
      <c r="AC84" s="119"/>
      <c r="AD84" s="119"/>
      <c r="AE84" s="119"/>
    </row>
    <row r="85" spans="1:65" s="2" customFormat="1" ht="22.9" customHeight="1">
      <c r="A85" s="32"/>
      <c r="B85" s="33"/>
      <c r="C85" s="64" t="s">
        <v>125</v>
      </c>
      <c r="D85" s="32"/>
      <c r="E85" s="32"/>
      <c r="F85" s="32"/>
      <c r="G85" s="32"/>
      <c r="H85" s="32"/>
      <c r="I85" s="32"/>
      <c r="J85" s="125">
        <f>BK85</f>
        <v>0</v>
      </c>
      <c r="K85" s="32"/>
      <c r="L85" s="33"/>
      <c r="M85" s="60"/>
      <c r="N85" s="51"/>
      <c r="O85" s="61"/>
      <c r="P85" s="126">
        <f>P86</f>
        <v>0</v>
      </c>
      <c r="Q85" s="61"/>
      <c r="R85" s="126">
        <f>R86</f>
        <v>1.7868500000000003</v>
      </c>
      <c r="S85" s="61"/>
      <c r="T85" s="127">
        <f>T86</f>
        <v>5.46</v>
      </c>
      <c r="U85" s="32"/>
      <c r="V85" s="32"/>
      <c r="W85" s="32"/>
      <c r="X85" s="32"/>
      <c r="Y85" s="32"/>
      <c r="Z85" s="32"/>
      <c r="AA85" s="32"/>
      <c r="AB85" s="32"/>
      <c r="AC85" s="32"/>
      <c r="AD85" s="32"/>
      <c r="AE85" s="32"/>
      <c r="AT85" s="17" t="s">
        <v>69</v>
      </c>
      <c r="AU85" s="17" t="s">
        <v>106</v>
      </c>
      <c r="BK85" s="128">
        <f>BK86</f>
        <v>0</v>
      </c>
    </row>
    <row r="86" spans="1:65" s="12" customFormat="1" ht="25.9" customHeight="1">
      <c r="B86" s="129"/>
      <c r="D86" s="130" t="s">
        <v>69</v>
      </c>
      <c r="E86" s="131" t="s">
        <v>126</v>
      </c>
      <c r="F86" s="131" t="s">
        <v>127</v>
      </c>
      <c r="I86" s="132"/>
      <c r="J86" s="133">
        <f>BK86</f>
        <v>0</v>
      </c>
      <c r="L86" s="129"/>
      <c r="M86" s="134"/>
      <c r="N86" s="135"/>
      <c r="O86" s="135"/>
      <c r="P86" s="136">
        <f>P87+P142+P153+P177+P180</f>
        <v>0</v>
      </c>
      <c r="Q86" s="135"/>
      <c r="R86" s="136">
        <f>R87+R142+R153+R177+R180</f>
        <v>1.7868500000000003</v>
      </c>
      <c r="S86" s="135"/>
      <c r="T86" s="137">
        <f>T87+T142+T153+T177+T180</f>
        <v>5.46</v>
      </c>
      <c r="AR86" s="130" t="s">
        <v>78</v>
      </c>
      <c r="AT86" s="138" t="s">
        <v>69</v>
      </c>
      <c r="AU86" s="138" t="s">
        <v>70</v>
      </c>
      <c r="AY86" s="130" t="s">
        <v>128</v>
      </c>
      <c r="BK86" s="139">
        <f>BK87+BK142+BK153+BK177+BK180</f>
        <v>0</v>
      </c>
    </row>
    <row r="87" spans="1:65" s="12" customFormat="1" ht="22.9" customHeight="1">
      <c r="B87" s="129"/>
      <c r="D87" s="130" t="s">
        <v>69</v>
      </c>
      <c r="E87" s="140" t="s">
        <v>78</v>
      </c>
      <c r="F87" s="140" t="s">
        <v>129</v>
      </c>
      <c r="I87" s="132"/>
      <c r="J87" s="141">
        <f>BK87</f>
        <v>0</v>
      </c>
      <c r="L87" s="129"/>
      <c r="M87" s="134"/>
      <c r="N87" s="135"/>
      <c r="O87" s="135"/>
      <c r="P87" s="136">
        <f>SUM(P88:P141)</f>
        <v>0</v>
      </c>
      <c r="Q87" s="135"/>
      <c r="R87" s="136">
        <f>SUM(R88:R141)</f>
        <v>0</v>
      </c>
      <c r="S87" s="135"/>
      <c r="T87" s="137">
        <f>SUM(T88:T141)</f>
        <v>5.46</v>
      </c>
      <c r="AR87" s="130" t="s">
        <v>78</v>
      </c>
      <c r="AT87" s="138" t="s">
        <v>69</v>
      </c>
      <c r="AU87" s="138" t="s">
        <v>78</v>
      </c>
      <c r="AY87" s="130" t="s">
        <v>128</v>
      </c>
      <c r="BK87" s="139">
        <f>SUM(BK88:BK141)</f>
        <v>0</v>
      </c>
    </row>
    <row r="88" spans="1:65" s="2" customFormat="1" ht="24.25" customHeight="1">
      <c r="A88" s="32"/>
      <c r="B88" s="142"/>
      <c r="C88" s="143" t="s">
        <v>78</v>
      </c>
      <c r="D88" s="143" t="s">
        <v>130</v>
      </c>
      <c r="E88" s="144" t="s">
        <v>131</v>
      </c>
      <c r="F88" s="145" t="s">
        <v>132</v>
      </c>
      <c r="G88" s="146" t="s">
        <v>133</v>
      </c>
      <c r="H88" s="147">
        <v>0.77</v>
      </c>
      <c r="I88" s="148"/>
      <c r="J88" s="149">
        <f>ROUND(I88*H88,2)</f>
        <v>0</v>
      </c>
      <c r="K88" s="145" t="s">
        <v>134</v>
      </c>
      <c r="L88" s="33"/>
      <c r="M88" s="150" t="s">
        <v>3</v>
      </c>
      <c r="N88" s="151" t="s">
        <v>41</v>
      </c>
      <c r="O88" s="53"/>
      <c r="P88" s="152">
        <f>O88*H88</f>
        <v>0</v>
      </c>
      <c r="Q88" s="152">
        <v>0</v>
      </c>
      <c r="R88" s="152">
        <f>Q88*H88</f>
        <v>0</v>
      </c>
      <c r="S88" s="152">
        <v>0</v>
      </c>
      <c r="T88" s="153">
        <f>S88*H88</f>
        <v>0</v>
      </c>
      <c r="U88" s="32"/>
      <c r="V88" s="32"/>
      <c r="W88" s="32"/>
      <c r="X88" s="32"/>
      <c r="Y88" s="32"/>
      <c r="Z88" s="32"/>
      <c r="AA88" s="32"/>
      <c r="AB88" s="32"/>
      <c r="AC88" s="32"/>
      <c r="AD88" s="32"/>
      <c r="AE88" s="32"/>
      <c r="AR88" s="154" t="s">
        <v>135</v>
      </c>
      <c r="AT88" s="154" t="s">
        <v>130</v>
      </c>
      <c r="AU88" s="154" t="s">
        <v>80</v>
      </c>
      <c r="AY88" s="17" t="s">
        <v>128</v>
      </c>
      <c r="BE88" s="155">
        <f>IF(N88="základní",J88,0)</f>
        <v>0</v>
      </c>
      <c r="BF88" s="155">
        <f>IF(N88="snížená",J88,0)</f>
        <v>0</v>
      </c>
      <c r="BG88" s="155">
        <f>IF(N88="zákl. přenesená",J88,0)</f>
        <v>0</v>
      </c>
      <c r="BH88" s="155">
        <f>IF(N88="sníž. přenesená",J88,0)</f>
        <v>0</v>
      </c>
      <c r="BI88" s="155">
        <f>IF(N88="nulová",J88,0)</f>
        <v>0</v>
      </c>
      <c r="BJ88" s="17" t="s">
        <v>78</v>
      </c>
      <c r="BK88" s="155">
        <f>ROUND(I88*H88,2)</f>
        <v>0</v>
      </c>
      <c r="BL88" s="17" t="s">
        <v>135</v>
      </c>
      <c r="BM88" s="154" t="s">
        <v>136</v>
      </c>
    </row>
    <row r="89" spans="1:65" s="2" customFormat="1" ht="99">
      <c r="A89" s="32"/>
      <c r="B89" s="33"/>
      <c r="C89" s="32"/>
      <c r="D89" s="156" t="s">
        <v>137</v>
      </c>
      <c r="E89" s="32"/>
      <c r="F89" s="157" t="s">
        <v>138</v>
      </c>
      <c r="G89" s="32"/>
      <c r="H89" s="32"/>
      <c r="I89" s="158"/>
      <c r="J89" s="32"/>
      <c r="K89" s="32"/>
      <c r="L89" s="33"/>
      <c r="M89" s="159"/>
      <c r="N89" s="160"/>
      <c r="O89" s="53"/>
      <c r="P89" s="53"/>
      <c r="Q89" s="53"/>
      <c r="R89" s="53"/>
      <c r="S89" s="53"/>
      <c r="T89" s="54"/>
      <c r="U89" s="32"/>
      <c r="V89" s="32"/>
      <c r="W89" s="32"/>
      <c r="X89" s="32"/>
      <c r="Y89" s="32"/>
      <c r="Z89" s="32"/>
      <c r="AA89" s="32"/>
      <c r="AB89" s="32"/>
      <c r="AC89" s="32"/>
      <c r="AD89" s="32"/>
      <c r="AE89" s="32"/>
      <c r="AT89" s="17" t="s">
        <v>137</v>
      </c>
      <c r="AU89" s="17" t="s">
        <v>80</v>
      </c>
    </row>
    <row r="90" spans="1:65" s="13" customFormat="1">
      <c r="B90" s="161"/>
      <c r="D90" s="156" t="s">
        <v>139</v>
      </c>
      <c r="E90" s="162" t="s">
        <v>3</v>
      </c>
      <c r="F90" s="163" t="s">
        <v>140</v>
      </c>
      <c r="H90" s="164">
        <v>0.77</v>
      </c>
      <c r="I90" s="165"/>
      <c r="L90" s="161"/>
      <c r="M90" s="166"/>
      <c r="N90" s="167"/>
      <c r="O90" s="167"/>
      <c r="P90" s="167"/>
      <c r="Q90" s="167"/>
      <c r="R90" s="167"/>
      <c r="S90" s="167"/>
      <c r="T90" s="168"/>
      <c r="AT90" s="162" t="s">
        <v>139</v>
      </c>
      <c r="AU90" s="162" t="s">
        <v>80</v>
      </c>
      <c r="AV90" s="13" t="s">
        <v>80</v>
      </c>
      <c r="AW90" s="13" t="s">
        <v>32</v>
      </c>
      <c r="AX90" s="13" t="s">
        <v>78</v>
      </c>
      <c r="AY90" s="162" t="s">
        <v>128</v>
      </c>
    </row>
    <row r="91" spans="1:65" s="2" customFormat="1" ht="14.5" customHeight="1">
      <c r="A91" s="32"/>
      <c r="B91" s="142"/>
      <c r="C91" s="143" t="s">
        <v>80</v>
      </c>
      <c r="D91" s="143" t="s">
        <v>130</v>
      </c>
      <c r="E91" s="144" t="s">
        <v>141</v>
      </c>
      <c r="F91" s="145" t="s">
        <v>142</v>
      </c>
      <c r="G91" s="146" t="s">
        <v>133</v>
      </c>
      <c r="H91" s="147">
        <v>0.77</v>
      </c>
      <c r="I91" s="148"/>
      <c r="J91" s="149">
        <f>ROUND(I91*H91,2)</f>
        <v>0</v>
      </c>
      <c r="K91" s="145" t="s">
        <v>3</v>
      </c>
      <c r="L91" s="33"/>
      <c r="M91" s="150" t="s">
        <v>3</v>
      </c>
      <c r="N91" s="151" t="s">
        <v>41</v>
      </c>
      <c r="O91" s="53"/>
      <c r="P91" s="152">
        <f>O91*H91</f>
        <v>0</v>
      </c>
      <c r="Q91" s="152">
        <v>0</v>
      </c>
      <c r="R91" s="152">
        <f>Q91*H91</f>
        <v>0</v>
      </c>
      <c r="S91" s="152">
        <v>0</v>
      </c>
      <c r="T91" s="153">
        <f>S91*H91</f>
        <v>0</v>
      </c>
      <c r="U91" s="32"/>
      <c r="V91" s="32"/>
      <c r="W91" s="32"/>
      <c r="X91" s="32"/>
      <c r="Y91" s="32"/>
      <c r="Z91" s="32"/>
      <c r="AA91" s="32"/>
      <c r="AB91" s="32"/>
      <c r="AC91" s="32"/>
      <c r="AD91" s="32"/>
      <c r="AE91" s="32"/>
      <c r="AR91" s="154" t="s">
        <v>135</v>
      </c>
      <c r="AT91" s="154" t="s">
        <v>130</v>
      </c>
      <c r="AU91" s="154" t="s">
        <v>80</v>
      </c>
      <c r="AY91" s="17" t="s">
        <v>128</v>
      </c>
      <c r="BE91" s="155">
        <f>IF(N91="základní",J91,0)</f>
        <v>0</v>
      </c>
      <c r="BF91" s="155">
        <f>IF(N91="snížená",J91,0)</f>
        <v>0</v>
      </c>
      <c r="BG91" s="155">
        <f>IF(N91="zákl. přenesená",J91,0)</f>
        <v>0</v>
      </c>
      <c r="BH91" s="155">
        <f>IF(N91="sníž. přenesená",J91,0)</f>
        <v>0</v>
      </c>
      <c r="BI91" s="155">
        <f>IF(N91="nulová",J91,0)</f>
        <v>0</v>
      </c>
      <c r="BJ91" s="17" t="s">
        <v>78</v>
      </c>
      <c r="BK91" s="155">
        <f>ROUND(I91*H91,2)</f>
        <v>0</v>
      </c>
      <c r="BL91" s="17" t="s">
        <v>135</v>
      </c>
      <c r="BM91" s="154" t="s">
        <v>143</v>
      </c>
    </row>
    <row r="92" spans="1:65" s="2" customFormat="1" ht="62.65" customHeight="1">
      <c r="A92" s="32"/>
      <c r="B92" s="142"/>
      <c r="C92" s="143">
        <v>3</v>
      </c>
      <c r="D92" s="143" t="s">
        <v>130</v>
      </c>
      <c r="E92" s="144" t="s">
        <v>146</v>
      </c>
      <c r="F92" s="145" t="s">
        <v>147</v>
      </c>
      <c r="G92" s="146" t="s">
        <v>145</v>
      </c>
      <c r="H92" s="147">
        <v>21</v>
      </c>
      <c r="I92" s="148"/>
      <c r="J92" s="149">
        <f>ROUND(I92*H92,2)</f>
        <v>0</v>
      </c>
      <c r="K92" s="145" t="s">
        <v>134</v>
      </c>
      <c r="L92" s="33"/>
      <c r="M92" s="150" t="s">
        <v>3</v>
      </c>
      <c r="N92" s="151" t="s">
        <v>41</v>
      </c>
      <c r="O92" s="53"/>
      <c r="P92" s="152">
        <f>O92*H92</f>
        <v>0</v>
      </c>
      <c r="Q92" s="152">
        <v>0</v>
      </c>
      <c r="R92" s="152">
        <f>Q92*H92</f>
        <v>0</v>
      </c>
      <c r="S92" s="152">
        <v>0.26</v>
      </c>
      <c r="T92" s="153">
        <f>S92*H92</f>
        <v>5.46</v>
      </c>
      <c r="U92" s="32"/>
      <c r="V92" s="32"/>
      <c r="W92" s="32"/>
      <c r="X92" s="32"/>
      <c r="Y92" s="32"/>
      <c r="Z92" s="32"/>
      <c r="AA92" s="32"/>
      <c r="AB92" s="32"/>
      <c r="AC92" s="32"/>
      <c r="AD92" s="32"/>
      <c r="AE92" s="32"/>
      <c r="AR92" s="154" t="s">
        <v>135</v>
      </c>
      <c r="AT92" s="154" t="s">
        <v>130</v>
      </c>
      <c r="AU92" s="154" t="s">
        <v>80</v>
      </c>
      <c r="AY92" s="17" t="s">
        <v>128</v>
      </c>
      <c r="BE92" s="155">
        <f>IF(N92="základní",J92,0)</f>
        <v>0</v>
      </c>
      <c r="BF92" s="155">
        <f>IF(N92="snížená",J92,0)</f>
        <v>0</v>
      </c>
      <c r="BG92" s="155">
        <f>IF(N92="zákl. přenesená",J92,0)</f>
        <v>0</v>
      </c>
      <c r="BH92" s="155">
        <f>IF(N92="sníž. přenesená",J92,0)</f>
        <v>0</v>
      </c>
      <c r="BI92" s="155">
        <f>IF(N92="nulová",J92,0)</f>
        <v>0</v>
      </c>
      <c r="BJ92" s="17" t="s">
        <v>78</v>
      </c>
      <c r="BK92" s="155">
        <f>ROUND(I92*H92,2)</f>
        <v>0</v>
      </c>
      <c r="BL92" s="17" t="s">
        <v>135</v>
      </c>
      <c r="BM92" s="154" t="s">
        <v>148</v>
      </c>
    </row>
    <row r="93" spans="1:65" s="2" customFormat="1" ht="162">
      <c r="A93" s="32"/>
      <c r="B93" s="33"/>
      <c r="C93" s="32"/>
      <c r="D93" s="156" t="s">
        <v>137</v>
      </c>
      <c r="E93" s="32"/>
      <c r="F93" s="157" t="s">
        <v>149</v>
      </c>
      <c r="G93" s="32"/>
      <c r="H93" s="32"/>
      <c r="I93" s="158"/>
      <c r="J93" s="32"/>
      <c r="K93" s="32"/>
      <c r="L93" s="33"/>
      <c r="M93" s="159"/>
      <c r="N93" s="160"/>
      <c r="O93" s="53"/>
      <c r="P93" s="53"/>
      <c r="Q93" s="53"/>
      <c r="R93" s="53"/>
      <c r="S93" s="53"/>
      <c r="T93" s="54"/>
      <c r="U93" s="32"/>
      <c r="V93" s="32"/>
      <c r="W93" s="32"/>
      <c r="X93" s="32"/>
      <c r="Y93" s="32"/>
      <c r="Z93" s="32"/>
      <c r="AA93" s="32"/>
      <c r="AB93" s="32"/>
      <c r="AC93" s="32"/>
      <c r="AD93" s="32"/>
      <c r="AE93" s="32"/>
      <c r="AT93" s="17" t="s">
        <v>137</v>
      </c>
      <c r="AU93" s="17" t="s">
        <v>80</v>
      </c>
    </row>
    <row r="94" spans="1:65" s="13" customFormat="1">
      <c r="B94" s="161"/>
      <c r="D94" s="156" t="s">
        <v>139</v>
      </c>
      <c r="E94" s="162" t="s">
        <v>3</v>
      </c>
      <c r="F94" s="163" t="s">
        <v>150</v>
      </c>
      <c r="H94" s="164">
        <v>21</v>
      </c>
      <c r="I94" s="165"/>
      <c r="L94" s="161"/>
      <c r="M94" s="166"/>
      <c r="N94" s="167"/>
      <c r="O94" s="167"/>
      <c r="P94" s="167"/>
      <c r="Q94" s="167"/>
      <c r="R94" s="167"/>
      <c r="S94" s="167"/>
      <c r="T94" s="168"/>
      <c r="AT94" s="162" t="s">
        <v>139</v>
      </c>
      <c r="AU94" s="162" t="s">
        <v>80</v>
      </c>
      <c r="AV94" s="13" t="s">
        <v>80</v>
      </c>
      <c r="AW94" s="13" t="s">
        <v>32</v>
      </c>
      <c r="AX94" s="13" t="s">
        <v>78</v>
      </c>
      <c r="AY94" s="162" t="s">
        <v>128</v>
      </c>
    </row>
    <row r="95" spans="1:65" s="2" customFormat="1" ht="24.25" customHeight="1">
      <c r="A95" s="32"/>
      <c r="B95" s="142"/>
      <c r="C95" s="143">
        <v>4</v>
      </c>
      <c r="D95" s="143" t="s">
        <v>130</v>
      </c>
      <c r="E95" s="144" t="s">
        <v>152</v>
      </c>
      <c r="F95" s="145" t="s">
        <v>153</v>
      </c>
      <c r="G95" s="146" t="s">
        <v>145</v>
      </c>
      <c r="H95" s="147">
        <v>450</v>
      </c>
      <c r="I95" s="148"/>
      <c r="J95" s="149">
        <f>ROUND(I95*H95,2)</f>
        <v>0</v>
      </c>
      <c r="K95" s="145" t="s">
        <v>134</v>
      </c>
      <c r="L95" s="33"/>
      <c r="M95" s="150" t="s">
        <v>3</v>
      </c>
      <c r="N95" s="151" t="s">
        <v>41</v>
      </c>
      <c r="O95" s="53"/>
      <c r="P95" s="152">
        <f>O95*H95</f>
        <v>0</v>
      </c>
      <c r="Q95" s="152">
        <v>0</v>
      </c>
      <c r="R95" s="152">
        <f>Q95*H95</f>
        <v>0</v>
      </c>
      <c r="S95" s="152">
        <v>0</v>
      </c>
      <c r="T95" s="153">
        <f>S95*H95</f>
        <v>0</v>
      </c>
      <c r="U95" s="32"/>
      <c r="V95" s="32"/>
      <c r="W95" s="32"/>
      <c r="X95" s="32"/>
      <c r="Y95" s="32"/>
      <c r="Z95" s="32"/>
      <c r="AA95" s="32"/>
      <c r="AB95" s="32"/>
      <c r="AC95" s="32"/>
      <c r="AD95" s="32"/>
      <c r="AE95" s="32"/>
      <c r="AR95" s="154" t="s">
        <v>135</v>
      </c>
      <c r="AT95" s="154" t="s">
        <v>130</v>
      </c>
      <c r="AU95" s="154" t="s">
        <v>80</v>
      </c>
      <c r="AY95" s="17" t="s">
        <v>128</v>
      </c>
      <c r="BE95" s="155">
        <f>IF(N95="základní",J95,0)</f>
        <v>0</v>
      </c>
      <c r="BF95" s="155">
        <f>IF(N95="snížená",J95,0)</f>
        <v>0</v>
      </c>
      <c r="BG95" s="155">
        <f>IF(N95="zákl. přenesená",J95,0)</f>
        <v>0</v>
      </c>
      <c r="BH95" s="155">
        <f>IF(N95="sníž. přenesená",J95,0)</f>
        <v>0</v>
      </c>
      <c r="BI95" s="155">
        <f>IF(N95="nulová",J95,0)</f>
        <v>0</v>
      </c>
      <c r="BJ95" s="17" t="s">
        <v>78</v>
      </c>
      <c r="BK95" s="155">
        <f>ROUND(I95*H95,2)</f>
        <v>0</v>
      </c>
      <c r="BL95" s="17" t="s">
        <v>135</v>
      </c>
      <c r="BM95" s="154" t="s">
        <v>154</v>
      </c>
    </row>
    <row r="96" spans="1:65" s="2" customFormat="1" ht="81">
      <c r="A96" s="32"/>
      <c r="B96" s="33"/>
      <c r="C96" s="32"/>
      <c r="D96" s="156" t="s">
        <v>137</v>
      </c>
      <c r="E96" s="32"/>
      <c r="F96" s="157" t="s">
        <v>155</v>
      </c>
      <c r="G96" s="32"/>
      <c r="H96" s="32"/>
      <c r="I96" s="158"/>
      <c r="J96" s="32"/>
      <c r="K96" s="32"/>
      <c r="L96" s="33"/>
      <c r="M96" s="159"/>
      <c r="N96" s="160"/>
      <c r="O96" s="53"/>
      <c r="P96" s="53"/>
      <c r="Q96" s="53"/>
      <c r="R96" s="53"/>
      <c r="S96" s="53"/>
      <c r="T96" s="54"/>
      <c r="U96" s="32"/>
      <c r="V96" s="32"/>
      <c r="W96" s="32"/>
      <c r="X96" s="32"/>
      <c r="Y96" s="32"/>
      <c r="Z96" s="32"/>
      <c r="AA96" s="32"/>
      <c r="AB96" s="32"/>
      <c r="AC96" s="32"/>
      <c r="AD96" s="32"/>
      <c r="AE96" s="32"/>
      <c r="AT96" s="17" t="s">
        <v>137</v>
      </c>
      <c r="AU96" s="17" t="s">
        <v>80</v>
      </c>
    </row>
    <row r="97" spans="1:65" s="13" customFormat="1">
      <c r="B97" s="161"/>
      <c r="D97" s="156" t="s">
        <v>139</v>
      </c>
      <c r="E97" s="162" t="s">
        <v>3</v>
      </c>
      <c r="F97" s="163" t="s">
        <v>156</v>
      </c>
      <c r="H97" s="164">
        <v>450</v>
      </c>
      <c r="I97" s="165"/>
      <c r="L97" s="161"/>
      <c r="M97" s="166"/>
      <c r="N97" s="167"/>
      <c r="O97" s="167"/>
      <c r="P97" s="167"/>
      <c r="Q97" s="167"/>
      <c r="R97" s="167"/>
      <c r="S97" s="167"/>
      <c r="T97" s="168"/>
      <c r="AT97" s="162" t="s">
        <v>139</v>
      </c>
      <c r="AU97" s="162" t="s">
        <v>80</v>
      </c>
      <c r="AV97" s="13" t="s">
        <v>80</v>
      </c>
      <c r="AW97" s="13" t="s">
        <v>32</v>
      </c>
      <c r="AX97" s="13" t="s">
        <v>78</v>
      </c>
      <c r="AY97" s="162" t="s">
        <v>128</v>
      </c>
    </row>
    <row r="98" spans="1:65" s="2" customFormat="1" ht="24.25" customHeight="1">
      <c r="A98" s="32"/>
      <c r="B98" s="142"/>
      <c r="C98" s="143">
        <v>5</v>
      </c>
      <c r="D98" s="143" t="s">
        <v>130</v>
      </c>
      <c r="E98" s="144" t="s">
        <v>158</v>
      </c>
      <c r="F98" s="145" t="s">
        <v>159</v>
      </c>
      <c r="G98" s="146" t="s">
        <v>160</v>
      </c>
      <c r="H98" s="147">
        <v>25</v>
      </c>
      <c r="I98" s="148"/>
      <c r="J98" s="149">
        <f>ROUND(I98*H98,2)</f>
        <v>0</v>
      </c>
      <c r="K98" s="145" t="s">
        <v>134</v>
      </c>
      <c r="L98" s="33"/>
      <c r="M98" s="150" t="s">
        <v>3</v>
      </c>
      <c r="N98" s="151" t="s">
        <v>41</v>
      </c>
      <c r="O98" s="53"/>
      <c r="P98" s="152">
        <f>O98*H98</f>
        <v>0</v>
      </c>
      <c r="Q98" s="152">
        <v>0</v>
      </c>
      <c r="R98" s="152">
        <f>Q98*H98</f>
        <v>0</v>
      </c>
      <c r="S98" s="152">
        <v>0</v>
      </c>
      <c r="T98" s="153">
        <f>S98*H98</f>
        <v>0</v>
      </c>
      <c r="U98" s="32"/>
      <c r="V98" s="32"/>
      <c r="W98" s="32"/>
      <c r="X98" s="32"/>
      <c r="Y98" s="32"/>
      <c r="Z98" s="32"/>
      <c r="AA98" s="32"/>
      <c r="AB98" s="32"/>
      <c r="AC98" s="32"/>
      <c r="AD98" s="32"/>
      <c r="AE98" s="32"/>
      <c r="AR98" s="154" t="s">
        <v>135</v>
      </c>
      <c r="AT98" s="154" t="s">
        <v>130</v>
      </c>
      <c r="AU98" s="154" t="s">
        <v>80</v>
      </c>
      <c r="AY98" s="17" t="s">
        <v>128</v>
      </c>
      <c r="BE98" s="155">
        <f>IF(N98="základní",J98,0)</f>
        <v>0</v>
      </c>
      <c r="BF98" s="155">
        <f>IF(N98="snížená",J98,0)</f>
        <v>0</v>
      </c>
      <c r="BG98" s="155">
        <f>IF(N98="zákl. přenesená",J98,0)</f>
        <v>0</v>
      </c>
      <c r="BH98" s="155">
        <f>IF(N98="sníž. přenesená",J98,0)</f>
        <v>0</v>
      </c>
      <c r="BI98" s="155">
        <f>IF(N98="nulová",J98,0)</f>
        <v>0</v>
      </c>
      <c r="BJ98" s="17" t="s">
        <v>78</v>
      </c>
      <c r="BK98" s="155">
        <f>ROUND(I98*H98,2)</f>
        <v>0</v>
      </c>
      <c r="BL98" s="17" t="s">
        <v>135</v>
      </c>
      <c r="BM98" s="154" t="s">
        <v>161</v>
      </c>
    </row>
    <row r="99" spans="1:65" s="2" customFormat="1" ht="36">
      <c r="A99" s="32"/>
      <c r="B99" s="33"/>
      <c r="C99" s="32"/>
      <c r="D99" s="156" t="s">
        <v>137</v>
      </c>
      <c r="E99" s="32"/>
      <c r="F99" s="157" t="s">
        <v>162</v>
      </c>
      <c r="G99" s="32"/>
      <c r="H99" s="32"/>
      <c r="I99" s="158"/>
      <c r="J99" s="32"/>
      <c r="K99" s="32"/>
      <c r="L99" s="33"/>
      <c r="M99" s="159"/>
      <c r="N99" s="160"/>
      <c r="O99" s="53"/>
      <c r="P99" s="53"/>
      <c r="Q99" s="53"/>
      <c r="R99" s="53"/>
      <c r="S99" s="53"/>
      <c r="T99" s="54"/>
      <c r="U99" s="32"/>
      <c r="V99" s="32"/>
      <c r="W99" s="32"/>
      <c r="X99" s="32"/>
      <c r="Y99" s="32"/>
      <c r="Z99" s="32"/>
      <c r="AA99" s="32"/>
      <c r="AB99" s="32"/>
      <c r="AC99" s="32"/>
      <c r="AD99" s="32"/>
      <c r="AE99" s="32"/>
      <c r="AT99" s="17" t="s">
        <v>137</v>
      </c>
      <c r="AU99" s="17" t="s">
        <v>80</v>
      </c>
    </row>
    <row r="100" spans="1:65" s="13" customFormat="1">
      <c r="B100" s="161"/>
      <c r="D100" s="156" t="s">
        <v>139</v>
      </c>
      <c r="E100" s="162" t="s">
        <v>3</v>
      </c>
      <c r="F100" s="163" t="s">
        <v>163</v>
      </c>
      <c r="H100" s="164">
        <v>25</v>
      </c>
      <c r="I100" s="165"/>
      <c r="L100" s="161"/>
      <c r="M100" s="166"/>
      <c r="N100" s="167"/>
      <c r="O100" s="167"/>
      <c r="P100" s="167"/>
      <c r="Q100" s="167"/>
      <c r="R100" s="167"/>
      <c r="S100" s="167"/>
      <c r="T100" s="168"/>
      <c r="AT100" s="162" t="s">
        <v>139</v>
      </c>
      <c r="AU100" s="162" t="s">
        <v>80</v>
      </c>
      <c r="AV100" s="13" t="s">
        <v>80</v>
      </c>
      <c r="AW100" s="13" t="s">
        <v>32</v>
      </c>
      <c r="AX100" s="13" t="s">
        <v>78</v>
      </c>
      <c r="AY100" s="162" t="s">
        <v>128</v>
      </c>
    </row>
    <row r="101" spans="1:65" s="2" customFormat="1" ht="37.9" customHeight="1">
      <c r="A101" s="32"/>
      <c r="B101" s="142"/>
      <c r="C101" s="143">
        <v>6</v>
      </c>
      <c r="D101" s="143" t="s">
        <v>130</v>
      </c>
      <c r="E101" s="144" t="s">
        <v>165</v>
      </c>
      <c r="F101" s="145" t="s">
        <v>166</v>
      </c>
      <c r="G101" s="146" t="s">
        <v>160</v>
      </c>
      <c r="H101" s="147">
        <v>5545</v>
      </c>
      <c r="I101" s="148"/>
      <c r="J101" s="149">
        <f>ROUND(I101*H101,2)</f>
        <v>0</v>
      </c>
      <c r="K101" s="145" t="s">
        <v>134</v>
      </c>
      <c r="L101" s="33"/>
      <c r="M101" s="150" t="s">
        <v>3</v>
      </c>
      <c r="N101" s="151" t="s">
        <v>41</v>
      </c>
      <c r="O101" s="53"/>
      <c r="P101" s="152">
        <f>O101*H101</f>
        <v>0</v>
      </c>
      <c r="Q101" s="152">
        <v>0</v>
      </c>
      <c r="R101" s="152">
        <f>Q101*H101</f>
        <v>0</v>
      </c>
      <c r="S101" s="152">
        <v>0</v>
      </c>
      <c r="T101" s="153">
        <f>S101*H101</f>
        <v>0</v>
      </c>
      <c r="U101" s="32"/>
      <c r="V101" s="32"/>
      <c r="W101" s="32"/>
      <c r="X101" s="32"/>
      <c r="Y101" s="32"/>
      <c r="Z101" s="32"/>
      <c r="AA101" s="32"/>
      <c r="AB101" s="32"/>
      <c r="AC101" s="32"/>
      <c r="AD101" s="32"/>
      <c r="AE101" s="32"/>
      <c r="AR101" s="154" t="s">
        <v>135</v>
      </c>
      <c r="AT101" s="154" t="s">
        <v>130</v>
      </c>
      <c r="AU101" s="154" t="s">
        <v>80</v>
      </c>
      <c r="AY101" s="17" t="s">
        <v>128</v>
      </c>
      <c r="BE101" s="155">
        <f>IF(N101="základní",J101,0)</f>
        <v>0</v>
      </c>
      <c r="BF101" s="155">
        <f>IF(N101="snížená",J101,0)</f>
        <v>0</v>
      </c>
      <c r="BG101" s="155">
        <f>IF(N101="zákl. přenesená",J101,0)</f>
        <v>0</v>
      </c>
      <c r="BH101" s="155">
        <f>IF(N101="sníž. přenesená",J101,0)</f>
        <v>0</v>
      </c>
      <c r="BI101" s="155">
        <f>IF(N101="nulová",J101,0)</f>
        <v>0</v>
      </c>
      <c r="BJ101" s="17" t="s">
        <v>78</v>
      </c>
      <c r="BK101" s="155">
        <f>ROUND(I101*H101,2)</f>
        <v>0</v>
      </c>
      <c r="BL101" s="17" t="s">
        <v>135</v>
      </c>
      <c r="BM101" s="154" t="s">
        <v>167</v>
      </c>
    </row>
    <row r="102" spans="1:65" s="2" customFormat="1" ht="117">
      <c r="A102" s="32"/>
      <c r="B102" s="33"/>
      <c r="C102" s="32"/>
      <c r="D102" s="156" t="s">
        <v>137</v>
      </c>
      <c r="E102" s="32"/>
      <c r="F102" s="157" t="s">
        <v>168</v>
      </c>
      <c r="G102" s="32"/>
      <c r="H102" s="32"/>
      <c r="I102" s="158"/>
      <c r="J102" s="32"/>
      <c r="K102" s="32"/>
      <c r="L102" s="33"/>
      <c r="M102" s="159"/>
      <c r="N102" s="160"/>
      <c r="O102" s="53"/>
      <c r="P102" s="53"/>
      <c r="Q102" s="53"/>
      <c r="R102" s="53"/>
      <c r="S102" s="53"/>
      <c r="T102" s="54"/>
      <c r="U102" s="32"/>
      <c r="V102" s="32"/>
      <c r="W102" s="32"/>
      <c r="X102" s="32"/>
      <c r="Y102" s="32"/>
      <c r="Z102" s="32"/>
      <c r="AA102" s="32"/>
      <c r="AB102" s="32"/>
      <c r="AC102" s="32"/>
      <c r="AD102" s="32"/>
      <c r="AE102" s="32"/>
      <c r="AT102" s="17" t="s">
        <v>137</v>
      </c>
      <c r="AU102" s="17" t="s">
        <v>80</v>
      </c>
    </row>
    <row r="103" spans="1:65" s="13" customFormat="1">
      <c r="B103" s="161"/>
      <c r="D103" s="156" t="s">
        <v>139</v>
      </c>
      <c r="E103" s="162" t="s">
        <v>3</v>
      </c>
      <c r="F103" s="163" t="s">
        <v>169</v>
      </c>
      <c r="H103" s="164">
        <v>5545</v>
      </c>
      <c r="I103" s="165"/>
      <c r="L103" s="161"/>
      <c r="M103" s="166"/>
      <c r="N103" s="167"/>
      <c r="O103" s="167"/>
      <c r="P103" s="167"/>
      <c r="Q103" s="167"/>
      <c r="R103" s="167"/>
      <c r="S103" s="167"/>
      <c r="T103" s="168"/>
      <c r="AT103" s="162" t="s">
        <v>139</v>
      </c>
      <c r="AU103" s="162" t="s">
        <v>80</v>
      </c>
      <c r="AV103" s="13" t="s">
        <v>80</v>
      </c>
      <c r="AW103" s="13" t="s">
        <v>32</v>
      </c>
      <c r="AX103" s="13" t="s">
        <v>78</v>
      </c>
      <c r="AY103" s="162" t="s">
        <v>128</v>
      </c>
    </row>
    <row r="104" spans="1:65" s="2" customFormat="1" ht="62.65" customHeight="1">
      <c r="A104" s="32"/>
      <c r="B104" s="142"/>
      <c r="C104" s="143">
        <v>7</v>
      </c>
      <c r="D104" s="143" t="s">
        <v>130</v>
      </c>
      <c r="E104" s="144" t="s">
        <v>172</v>
      </c>
      <c r="F104" s="145" t="s">
        <v>173</v>
      </c>
      <c r="G104" s="146" t="s">
        <v>160</v>
      </c>
      <c r="H104" s="147">
        <v>129</v>
      </c>
      <c r="I104" s="148"/>
      <c r="J104" s="149">
        <f>ROUND(I104*H104,2)</f>
        <v>0</v>
      </c>
      <c r="K104" s="145" t="s">
        <v>134</v>
      </c>
      <c r="L104" s="33"/>
      <c r="M104" s="150" t="s">
        <v>3</v>
      </c>
      <c r="N104" s="151" t="s">
        <v>41</v>
      </c>
      <c r="O104" s="53"/>
      <c r="P104" s="152">
        <f>O104*H104</f>
        <v>0</v>
      </c>
      <c r="Q104" s="152">
        <v>0</v>
      </c>
      <c r="R104" s="152">
        <f>Q104*H104</f>
        <v>0</v>
      </c>
      <c r="S104" s="152">
        <v>0</v>
      </c>
      <c r="T104" s="153">
        <f>S104*H104</f>
        <v>0</v>
      </c>
      <c r="U104" s="32"/>
      <c r="V104" s="32"/>
      <c r="W104" s="32"/>
      <c r="X104" s="32"/>
      <c r="Y104" s="32"/>
      <c r="Z104" s="32"/>
      <c r="AA104" s="32"/>
      <c r="AB104" s="32"/>
      <c r="AC104" s="32"/>
      <c r="AD104" s="32"/>
      <c r="AE104" s="32"/>
      <c r="AR104" s="154" t="s">
        <v>135</v>
      </c>
      <c r="AT104" s="154" t="s">
        <v>130</v>
      </c>
      <c r="AU104" s="154" t="s">
        <v>80</v>
      </c>
      <c r="AY104" s="17" t="s">
        <v>128</v>
      </c>
      <c r="BE104" s="155">
        <f>IF(N104="základní",J104,0)</f>
        <v>0</v>
      </c>
      <c r="BF104" s="155">
        <f>IF(N104="snížená",J104,0)</f>
        <v>0</v>
      </c>
      <c r="BG104" s="155">
        <f>IF(N104="zákl. přenesená",J104,0)</f>
        <v>0</v>
      </c>
      <c r="BH104" s="155">
        <f>IF(N104="sníž. přenesená",J104,0)</f>
        <v>0</v>
      </c>
      <c r="BI104" s="155">
        <f>IF(N104="nulová",J104,0)</f>
        <v>0</v>
      </c>
      <c r="BJ104" s="17" t="s">
        <v>78</v>
      </c>
      <c r="BK104" s="155">
        <f>ROUND(I104*H104,2)</f>
        <v>0</v>
      </c>
      <c r="BL104" s="17" t="s">
        <v>135</v>
      </c>
      <c r="BM104" s="154" t="s">
        <v>174</v>
      </c>
    </row>
    <row r="105" spans="1:65" s="2" customFormat="1" ht="72">
      <c r="A105" s="32"/>
      <c r="B105" s="33"/>
      <c r="C105" s="32"/>
      <c r="D105" s="156" t="s">
        <v>137</v>
      </c>
      <c r="E105" s="32"/>
      <c r="F105" s="157" t="s">
        <v>175</v>
      </c>
      <c r="G105" s="32"/>
      <c r="H105" s="32"/>
      <c r="I105" s="158"/>
      <c r="J105" s="32"/>
      <c r="K105" s="32"/>
      <c r="L105" s="33"/>
      <c r="M105" s="159"/>
      <c r="N105" s="160"/>
      <c r="O105" s="53"/>
      <c r="P105" s="53"/>
      <c r="Q105" s="53"/>
      <c r="R105" s="53"/>
      <c r="S105" s="53"/>
      <c r="T105" s="54"/>
      <c r="U105" s="32"/>
      <c r="V105" s="32"/>
      <c r="W105" s="32"/>
      <c r="X105" s="32"/>
      <c r="Y105" s="32"/>
      <c r="Z105" s="32"/>
      <c r="AA105" s="32"/>
      <c r="AB105" s="32"/>
      <c r="AC105" s="32"/>
      <c r="AD105" s="32"/>
      <c r="AE105" s="32"/>
      <c r="AT105" s="17" t="s">
        <v>137</v>
      </c>
      <c r="AU105" s="17" t="s">
        <v>80</v>
      </c>
    </row>
    <row r="106" spans="1:65" s="13" customFormat="1">
      <c r="B106" s="161"/>
      <c r="D106" s="156" t="s">
        <v>139</v>
      </c>
      <c r="E106" s="162" t="s">
        <v>3</v>
      </c>
      <c r="F106" s="163" t="s">
        <v>176</v>
      </c>
      <c r="H106" s="164">
        <v>79</v>
      </c>
      <c r="I106" s="165"/>
      <c r="L106" s="161"/>
      <c r="M106" s="166"/>
      <c r="N106" s="167"/>
      <c r="O106" s="167"/>
      <c r="P106" s="167"/>
      <c r="Q106" s="167"/>
      <c r="R106" s="167"/>
      <c r="S106" s="167"/>
      <c r="T106" s="168"/>
      <c r="AT106" s="162" t="s">
        <v>139</v>
      </c>
      <c r="AU106" s="162" t="s">
        <v>80</v>
      </c>
      <c r="AV106" s="13" t="s">
        <v>80</v>
      </c>
      <c r="AW106" s="13" t="s">
        <v>32</v>
      </c>
      <c r="AX106" s="13" t="s">
        <v>70</v>
      </c>
      <c r="AY106" s="162" t="s">
        <v>128</v>
      </c>
    </row>
    <row r="107" spans="1:65" s="13" customFormat="1">
      <c r="B107" s="161"/>
      <c r="D107" s="156" t="s">
        <v>139</v>
      </c>
      <c r="E107" s="162" t="s">
        <v>3</v>
      </c>
      <c r="F107" s="163" t="s">
        <v>177</v>
      </c>
      <c r="H107" s="164">
        <v>25</v>
      </c>
      <c r="I107" s="165"/>
      <c r="L107" s="161"/>
      <c r="M107" s="166"/>
      <c r="N107" s="167"/>
      <c r="O107" s="167"/>
      <c r="P107" s="167"/>
      <c r="Q107" s="167"/>
      <c r="R107" s="167"/>
      <c r="S107" s="167"/>
      <c r="T107" s="168"/>
      <c r="AT107" s="162" t="s">
        <v>139</v>
      </c>
      <c r="AU107" s="162" t="s">
        <v>80</v>
      </c>
      <c r="AV107" s="13" t="s">
        <v>80</v>
      </c>
      <c r="AW107" s="13" t="s">
        <v>32</v>
      </c>
      <c r="AX107" s="13" t="s">
        <v>70</v>
      </c>
      <c r="AY107" s="162" t="s">
        <v>128</v>
      </c>
    </row>
    <row r="108" spans="1:65" s="13" customFormat="1" ht="20">
      <c r="B108" s="161"/>
      <c r="D108" s="156" t="s">
        <v>139</v>
      </c>
      <c r="E108" s="162" t="s">
        <v>3</v>
      </c>
      <c r="F108" s="163" t="s">
        <v>178</v>
      </c>
      <c r="H108" s="164">
        <v>25</v>
      </c>
      <c r="I108" s="165"/>
      <c r="L108" s="161"/>
      <c r="M108" s="166"/>
      <c r="N108" s="167"/>
      <c r="O108" s="167"/>
      <c r="P108" s="167"/>
      <c r="Q108" s="167"/>
      <c r="R108" s="167"/>
      <c r="S108" s="167"/>
      <c r="T108" s="168"/>
      <c r="AT108" s="162" t="s">
        <v>139</v>
      </c>
      <c r="AU108" s="162" t="s">
        <v>80</v>
      </c>
      <c r="AV108" s="13" t="s">
        <v>80</v>
      </c>
      <c r="AW108" s="13" t="s">
        <v>32</v>
      </c>
      <c r="AX108" s="13" t="s">
        <v>70</v>
      </c>
      <c r="AY108" s="162" t="s">
        <v>128</v>
      </c>
    </row>
    <row r="109" spans="1:65" s="14" customFormat="1">
      <c r="B109" s="169"/>
      <c r="D109" s="156" t="s">
        <v>139</v>
      </c>
      <c r="E109" s="170" t="s">
        <v>3</v>
      </c>
      <c r="F109" s="171" t="s">
        <v>179</v>
      </c>
      <c r="H109" s="172">
        <v>129</v>
      </c>
      <c r="I109" s="173"/>
      <c r="L109" s="169"/>
      <c r="M109" s="174"/>
      <c r="N109" s="175"/>
      <c r="O109" s="175"/>
      <c r="P109" s="175"/>
      <c r="Q109" s="175"/>
      <c r="R109" s="175"/>
      <c r="S109" s="175"/>
      <c r="T109" s="176"/>
      <c r="AT109" s="170" t="s">
        <v>139</v>
      </c>
      <c r="AU109" s="170" t="s">
        <v>80</v>
      </c>
      <c r="AV109" s="14" t="s">
        <v>135</v>
      </c>
      <c r="AW109" s="14" t="s">
        <v>32</v>
      </c>
      <c r="AX109" s="14" t="s">
        <v>78</v>
      </c>
      <c r="AY109" s="170" t="s">
        <v>128</v>
      </c>
    </row>
    <row r="110" spans="1:65" s="2" customFormat="1" ht="62.65" customHeight="1">
      <c r="A110" s="32"/>
      <c r="B110" s="142"/>
      <c r="C110" s="143">
        <v>8</v>
      </c>
      <c r="D110" s="143" t="s">
        <v>130</v>
      </c>
      <c r="E110" s="144" t="s">
        <v>181</v>
      </c>
      <c r="F110" s="145" t="s">
        <v>182</v>
      </c>
      <c r="G110" s="146" t="s">
        <v>160</v>
      </c>
      <c r="H110" s="147">
        <v>5545</v>
      </c>
      <c r="I110" s="148"/>
      <c r="J110" s="149">
        <f>ROUND(I110*H110,2)</f>
        <v>0</v>
      </c>
      <c r="K110" s="145" t="s">
        <v>134</v>
      </c>
      <c r="L110" s="33"/>
      <c r="M110" s="150" t="s">
        <v>3</v>
      </c>
      <c r="N110" s="151" t="s">
        <v>41</v>
      </c>
      <c r="O110" s="53"/>
      <c r="P110" s="152">
        <f>O110*H110</f>
        <v>0</v>
      </c>
      <c r="Q110" s="152">
        <v>0</v>
      </c>
      <c r="R110" s="152">
        <f>Q110*H110</f>
        <v>0</v>
      </c>
      <c r="S110" s="152">
        <v>0</v>
      </c>
      <c r="T110" s="153">
        <f>S110*H110</f>
        <v>0</v>
      </c>
      <c r="U110" s="32"/>
      <c r="V110" s="32"/>
      <c r="W110" s="32"/>
      <c r="X110" s="32"/>
      <c r="Y110" s="32"/>
      <c r="Z110" s="32"/>
      <c r="AA110" s="32"/>
      <c r="AB110" s="32"/>
      <c r="AC110" s="32"/>
      <c r="AD110" s="32"/>
      <c r="AE110" s="32"/>
      <c r="AR110" s="154" t="s">
        <v>135</v>
      </c>
      <c r="AT110" s="154" t="s">
        <v>130</v>
      </c>
      <c r="AU110" s="154" t="s">
        <v>80</v>
      </c>
      <c r="AY110" s="17" t="s">
        <v>128</v>
      </c>
      <c r="BE110" s="155">
        <f>IF(N110="základní",J110,0)</f>
        <v>0</v>
      </c>
      <c r="BF110" s="155">
        <f>IF(N110="snížená",J110,0)</f>
        <v>0</v>
      </c>
      <c r="BG110" s="155">
        <f>IF(N110="zákl. přenesená",J110,0)</f>
        <v>0</v>
      </c>
      <c r="BH110" s="155">
        <f>IF(N110="sníž. přenesená",J110,0)</f>
        <v>0</v>
      </c>
      <c r="BI110" s="155">
        <f>IF(N110="nulová",J110,0)</f>
        <v>0</v>
      </c>
      <c r="BJ110" s="17" t="s">
        <v>78</v>
      </c>
      <c r="BK110" s="155">
        <f>ROUND(I110*H110,2)</f>
        <v>0</v>
      </c>
      <c r="BL110" s="17" t="s">
        <v>135</v>
      </c>
      <c r="BM110" s="154" t="s">
        <v>183</v>
      </c>
    </row>
    <row r="111" spans="1:65" s="2" customFormat="1" ht="72">
      <c r="A111" s="32"/>
      <c r="B111" s="33"/>
      <c r="C111" s="32"/>
      <c r="D111" s="156" t="s">
        <v>137</v>
      </c>
      <c r="E111" s="32"/>
      <c r="F111" s="157" t="s">
        <v>175</v>
      </c>
      <c r="G111" s="32"/>
      <c r="H111" s="32"/>
      <c r="I111" s="158"/>
      <c r="J111" s="32"/>
      <c r="K111" s="32"/>
      <c r="L111" s="33"/>
      <c r="M111" s="159"/>
      <c r="N111" s="160"/>
      <c r="O111" s="53"/>
      <c r="P111" s="53"/>
      <c r="Q111" s="53"/>
      <c r="R111" s="53"/>
      <c r="S111" s="53"/>
      <c r="T111" s="54"/>
      <c r="U111" s="32"/>
      <c r="V111" s="32"/>
      <c r="W111" s="32"/>
      <c r="X111" s="32"/>
      <c r="Y111" s="32"/>
      <c r="Z111" s="32"/>
      <c r="AA111" s="32"/>
      <c r="AB111" s="32"/>
      <c r="AC111" s="32"/>
      <c r="AD111" s="32"/>
      <c r="AE111" s="32"/>
      <c r="AT111" s="17" t="s">
        <v>137</v>
      </c>
      <c r="AU111" s="17" t="s">
        <v>80</v>
      </c>
    </row>
    <row r="112" spans="1:65" s="13" customFormat="1">
      <c r="B112" s="161"/>
      <c r="D112" s="156" t="s">
        <v>139</v>
      </c>
      <c r="E112" s="162" t="s">
        <v>3</v>
      </c>
      <c r="F112" s="163" t="s">
        <v>169</v>
      </c>
      <c r="H112" s="164">
        <v>5545</v>
      </c>
      <c r="I112" s="165"/>
      <c r="L112" s="161"/>
      <c r="M112" s="166"/>
      <c r="N112" s="167"/>
      <c r="O112" s="167"/>
      <c r="P112" s="167"/>
      <c r="Q112" s="167"/>
      <c r="R112" s="167"/>
      <c r="S112" s="167"/>
      <c r="T112" s="168"/>
      <c r="AT112" s="162" t="s">
        <v>139</v>
      </c>
      <c r="AU112" s="162" t="s">
        <v>80</v>
      </c>
      <c r="AV112" s="13" t="s">
        <v>80</v>
      </c>
      <c r="AW112" s="13" t="s">
        <v>32</v>
      </c>
      <c r="AX112" s="13" t="s">
        <v>78</v>
      </c>
      <c r="AY112" s="162" t="s">
        <v>128</v>
      </c>
    </row>
    <row r="113" spans="1:65" s="2" customFormat="1" ht="37.9" customHeight="1">
      <c r="A113" s="32"/>
      <c r="B113" s="142"/>
      <c r="C113" s="143">
        <v>9</v>
      </c>
      <c r="D113" s="143" t="s">
        <v>130</v>
      </c>
      <c r="E113" s="144" t="s">
        <v>185</v>
      </c>
      <c r="F113" s="145" t="s">
        <v>186</v>
      </c>
      <c r="G113" s="146" t="s">
        <v>160</v>
      </c>
      <c r="H113" s="147">
        <v>104</v>
      </c>
      <c r="I113" s="148"/>
      <c r="J113" s="149">
        <f>ROUND(I113*H113,2)</f>
        <v>0</v>
      </c>
      <c r="K113" s="145" t="s">
        <v>134</v>
      </c>
      <c r="L113" s="33"/>
      <c r="M113" s="150" t="s">
        <v>3</v>
      </c>
      <c r="N113" s="151" t="s">
        <v>41</v>
      </c>
      <c r="O113" s="53"/>
      <c r="P113" s="152">
        <f>O113*H113</f>
        <v>0</v>
      </c>
      <c r="Q113" s="152">
        <v>0</v>
      </c>
      <c r="R113" s="152">
        <f>Q113*H113</f>
        <v>0</v>
      </c>
      <c r="S113" s="152">
        <v>0</v>
      </c>
      <c r="T113" s="153">
        <f>S113*H113</f>
        <v>0</v>
      </c>
      <c r="U113" s="32"/>
      <c r="V113" s="32"/>
      <c r="W113" s="32"/>
      <c r="X113" s="32"/>
      <c r="Y113" s="32"/>
      <c r="Z113" s="32"/>
      <c r="AA113" s="32"/>
      <c r="AB113" s="32"/>
      <c r="AC113" s="32"/>
      <c r="AD113" s="32"/>
      <c r="AE113" s="32"/>
      <c r="AR113" s="154" t="s">
        <v>135</v>
      </c>
      <c r="AT113" s="154" t="s">
        <v>130</v>
      </c>
      <c r="AU113" s="154" t="s">
        <v>80</v>
      </c>
      <c r="AY113" s="17" t="s">
        <v>128</v>
      </c>
      <c r="BE113" s="155">
        <f>IF(N113="základní",J113,0)</f>
        <v>0</v>
      </c>
      <c r="BF113" s="155">
        <f>IF(N113="snížená",J113,0)</f>
        <v>0</v>
      </c>
      <c r="BG113" s="155">
        <f>IF(N113="zákl. přenesená",J113,0)</f>
        <v>0</v>
      </c>
      <c r="BH113" s="155">
        <f>IF(N113="sníž. přenesená",J113,0)</f>
        <v>0</v>
      </c>
      <c r="BI113" s="155">
        <f>IF(N113="nulová",J113,0)</f>
        <v>0</v>
      </c>
      <c r="BJ113" s="17" t="s">
        <v>78</v>
      </c>
      <c r="BK113" s="155">
        <f>ROUND(I113*H113,2)</f>
        <v>0</v>
      </c>
      <c r="BL113" s="17" t="s">
        <v>135</v>
      </c>
      <c r="BM113" s="154" t="s">
        <v>187</v>
      </c>
    </row>
    <row r="114" spans="1:65" s="2" customFormat="1" ht="126">
      <c r="A114" s="32"/>
      <c r="B114" s="33"/>
      <c r="C114" s="32"/>
      <c r="D114" s="156" t="s">
        <v>137</v>
      </c>
      <c r="E114" s="32"/>
      <c r="F114" s="157" t="s">
        <v>188</v>
      </c>
      <c r="G114" s="32"/>
      <c r="H114" s="32"/>
      <c r="I114" s="158"/>
      <c r="J114" s="32"/>
      <c r="K114" s="32"/>
      <c r="L114" s="33"/>
      <c r="M114" s="159"/>
      <c r="N114" s="160"/>
      <c r="O114" s="53"/>
      <c r="P114" s="53"/>
      <c r="Q114" s="53"/>
      <c r="R114" s="53"/>
      <c r="S114" s="53"/>
      <c r="T114" s="54"/>
      <c r="U114" s="32"/>
      <c r="V114" s="32"/>
      <c r="W114" s="32"/>
      <c r="X114" s="32"/>
      <c r="Y114" s="32"/>
      <c r="Z114" s="32"/>
      <c r="AA114" s="32"/>
      <c r="AB114" s="32"/>
      <c r="AC114" s="32"/>
      <c r="AD114" s="32"/>
      <c r="AE114" s="32"/>
      <c r="AT114" s="17" t="s">
        <v>137</v>
      </c>
      <c r="AU114" s="17" t="s">
        <v>80</v>
      </c>
    </row>
    <row r="115" spans="1:65" s="13" customFormat="1">
      <c r="B115" s="161"/>
      <c r="D115" s="156" t="s">
        <v>139</v>
      </c>
      <c r="E115" s="162" t="s">
        <v>3</v>
      </c>
      <c r="F115" s="163" t="s">
        <v>189</v>
      </c>
      <c r="H115" s="164">
        <v>79</v>
      </c>
      <c r="I115" s="165"/>
      <c r="L115" s="161"/>
      <c r="M115" s="166"/>
      <c r="N115" s="167"/>
      <c r="O115" s="167"/>
      <c r="P115" s="167"/>
      <c r="Q115" s="167"/>
      <c r="R115" s="167"/>
      <c r="S115" s="167"/>
      <c r="T115" s="168"/>
      <c r="AT115" s="162" t="s">
        <v>139</v>
      </c>
      <c r="AU115" s="162" t="s">
        <v>80</v>
      </c>
      <c r="AV115" s="13" t="s">
        <v>80</v>
      </c>
      <c r="AW115" s="13" t="s">
        <v>32</v>
      </c>
      <c r="AX115" s="13" t="s">
        <v>70</v>
      </c>
      <c r="AY115" s="162" t="s">
        <v>128</v>
      </c>
    </row>
    <row r="116" spans="1:65" s="13" customFormat="1" ht="20">
      <c r="B116" s="161"/>
      <c r="D116" s="156" t="s">
        <v>139</v>
      </c>
      <c r="E116" s="162" t="s">
        <v>3</v>
      </c>
      <c r="F116" s="163" t="s">
        <v>178</v>
      </c>
      <c r="H116" s="164">
        <v>25</v>
      </c>
      <c r="I116" s="165"/>
      <c r="L116" s="161"/>
      <c r="M116" s="166"/>
      <c r="N116" s="167"/>
      <c r="O116" s="167"/>
      <c r="P116" s="167"/>
      <c r="Q116" s="167"/>
      <c r="R116" s="167"/>
      <c r="S116" s="167"/>
      <c r="T116" s="168"/>
      <c r="AT116" s="162" t="s">
        <v>139</v>
      </c>
      <c r="AU116" s="162" t="s">
        <v>80</v>
      </c>
      <c r="AV116" s="13" t="s">
        <v>80</v>
      </c>
      <c r="AW116" s="13" t="s">
        <v>32</v>
      </c>
      <c r="AX116" s="13" t="s">
        <v>70</v>
      </c>
      <c r="AY116" s="162" t="s">
        <v>128</v>
      </c>
    </row>
    <row r="117" spans="1:65" s="14" customFormat="1">
      <c r="B117" s="169"/>
      <c r="D117" s="156" t="s">
        <v>139</v>
      </c>
      <c r="E117" s="170" t="s">
        <v>3</v>
      </c>
      <c r="F117" s="171" t="s">
        <v>179</v>
      </c>
      <c r="H117" s="172">
        <v>104</v>
      </c>
      <c r="I117" s="173"/>
      <c r="L117" s="169"/>
      <c r="M117" s="174"/>
      <c r="N117" s="175"/>
      <c r="O117" s="175"/>
      <c r="P117" s="175"/>
      <c r="Q117" s="175"/>
      <c r="R117" s="175"/>
      <c r="S117" s="175"/>
      <c r="T117" s="176"/>
      <c r="AT117" s="170" t="s">
        <v>139</v>
      </c>
      <c r="AU117" s="170" t="s">
        <v>80</v>
      </c>
      <c r="AV117" s="14" t="s">
        <v>135</v>
      </c>
      <c r="AW117" s="14" t="s">
        <v>32</v>
      </c>
      <c r="AX117" s="14" t="s">
        <v>78</v>
      </c>
      <c r="AY117" s="170" t="s">
        <v>128</v>
      </c>
    </row>
    <row r="118" spans="1:65" s="2" customFormat="1" ht="37.9" customHeight="1">
      <c r="A118" s="32"/>
      <c r="B118" s="142"/>
      <c r="C118" s="143">
        <v>10</v>
      </c>
      <c r="D118" s="143" t="s">
        <v>130</v>
      </c>
      <c r="E118" s="144" t="s">
        <v>191</v>
      </c>
      <c r="F118" s="145" t="s">
        <v>192</v>
      </c>
      <c r="G118" s="146" t="s">
        <v>160</v>
      </c>
      <c r="H118" s="147">
        <v>5545</v>
      </c>
      <c r="I118" s="148"/>
      <c r="J118" s="149">
        <f>ROUND(I118*H118,2)</f>
        <v>0</v>
      </c>
      <c r="K118" s="145" t="s">
        <v>134</v>
      </c>
      <c r="L118" s="33"/>
      <c r="M118" s="150" t="s">
        <v>3</v>
      </c>
      <c r="N118" s="151" t="s">
        <v>41</v>
      </c>
      <c r="O118" s="53"/>
      <c r="P118" s="152">
        <f>O118*H118</f>
        <v>0</v>
      </c>
      <c r="Q118" s="152">
        <v>0</v>
      </c>
      <c r="R118" s="152">
        <f>Q118*H118</f>
        <v>0</v>
      </c>
      <c r="S118" s="152">
        <v>0</v>
      </c>
      <c r="T118" s="153">
        <f>S118*H118</f>
        <v>0</v>
      </c>
      <c r="U118" s="32"/>
      <c r="V118" s="32"/>
      <c r="W118" s="32"/>
      <c r="X118" s="32"/>
      <c r="Y118" s="32"/>
      <c r="Z118" s="32"/>
      <c r="AA118" s="32"/>
      <c r="AB118" s="32"/>
      <c r="AC118" s="32"/>
      <c r="AD118" s="32"/>
      <c r="AE118" s="32"/>
      <c r="AR118" s="154" t="s">
        <v>135</v>
      </c>
      <c r="AT118" s="154" t="s">
        <v>130</v>
      </c>
      <c r="AU118" s="154" t="s">
        <v>80</v>
      </c>
      <c r="AY118" s="17" t="s">
        <v>128</v>
      </c>
      <c r="BE118" s="155">
        <f>IF(N118="základní",J118,0)</f>
        <v>0</v>
      </c>
      <c r="BF118" s="155">
        <f>IF(N118="snížená",J118,0)</f>
        <v>0</v>
      </c>
      <c r="BG118" s="155">
        <f>IF(N118="zákl. přenesená",J118,0)</f>
        <v>0</v>
      </c>
      <c r="BH118" s="155">
        <f>IF(N118="sníž. přenesená",J118,0)</f>
        <v>0</v>
      </c>
      <c r="BI118" s="155">
        <f>IF(N118="nulová",J118,0)</f>
        <v>0</v>
      </c>
      <c r="BJ118" s="17" t="s">
        <v>78</v>
      </c>
      <c r="BK118" s="155">
        <f>ROUND(I118*H118,2)</f>
        <v>0</v>
      </c>
      <c r="BL118" s="17" t="s">
        <v>135</v>
      </c>
      <c r="BM118" s="154" t="s">
        <v>193</v>
      </c>
    </row>
    <row r="119" spans="1:65" s="2" customFormat="1" ht="126">
      <c r="A119" s="32"/>
      <c r="B119" s="33"/>
      <c r="C119" s="32"/>
      <c r="D119" s="156" t="s">
        <v>137</v>
      </c>
      <c r="E119" s="32"/>
      <c r="F119" s="157" t="s">
        <v>188</v>
      </c>
      <c r="G119" s="32"/>
      <c r="H119" s="32"/>
      <c r="I119" s="158"/>
      <c r="J119" s="32"/>
      <c r="K119" s="32"/>
      <c r="L119" s="33"/>
      <c r="M119" s="159"/>
      <c r="N119" s="160"/>
      <c r="O119" s="53"/>
      <c r="P119" s="53"/>
      <c r="Q119" s="53"/>
      <c r="R119" s="53"/>
      <c r="S119" s="53"/>
      <c r="T119" s="54"/>
      <c r="U119" s="32"/>
      <c r="V119" s="32"/>
      <c r="W119" s="32"/>
      <c r="X119" s="32"/>
      <c r="Y119" s="32"/>
      <c r="Z119" s="32"/>
      <c r="AA119" s="32"/>
      <c r="AB119" s="32"/>
      <c r="AC119" s="32"/>
      <c r="AD119" s="32"/>
      <c r="AE119" s="32"/>
      <c r="AT119" s="17" t="s">
        <v>137</v>
      </c>
      <c r="AU119" s="17" t="s">
        <v>80</v>
      </c>
    </row>
    <row r="120" spans="1:65" s="13" customFormat="1">
      <c r="B120" s="161"/>
      <c r="D120" s="156" t="s">
        <v>139</v>
      </c>
      <c r="E120" s="162" t="s">
        <v>3</v>
      </c>
      <c r="F120" s="163" t="s">
        <v>169</v>
      </c>
      <c r="H120" s="164">
        <v>5545</v>
      </c>
      <c r="I120" s="165"/>
      <c r="L120" s="161"/>
      <c r="M120" s="166"/>
      <c r="N120" s="167"/>
      <c r="O120" s="167"/>
      <c r="P120" s="167"/>
      <c r="Q120" s="167"/>
      <c r="R120" s="167"/>
      <c r="S120" s="167"/>
      <c r="T120" s="168"/>
      <c r="AT120" s="162" t="s">
        <v>139</v>
      </c>
      <c r="AU120" s="162" t="s">
        <v>80</v>
      </c>
      <c r="AV120" s="13" t="s">
        <v>80</v>
      </c>
      <c r="AW120" s="13" t="s">
        <v>32</v>
      </c>
      <c r="AX120" s="13" t="s">
        <v>78</v>
      </c>
      <c r="AY120" s="162" t="s">
        <v>128</v>
      </c>
    </row>
    <row r="121" spans="1:65" s="2" customFormat="1" ht="37.9" customHeight="1">
      <c r="A121" s="32"/>
      <c r="B121" s="142"/>
      <c r="C121" s="143">
        <v>11</v>
      </c>
      <c r="D121" s="143" t="s">
        <v>130</v>
      </c>
      <c r="E121" s="144" t="s">
        <v>195</v>
      </c>
      <c r="F121" s="145" t="s">
        <v>196</v>
      </c>
      <c r="G121" s="146" t="s">
        <v>160</v>
      </c>
      <c r="H121" s="147">
        <v>25</v>
      </c>
      <c r="I121" s="148"/>
      <c r="J121" s="149">
        <f>ROUND(I121*H121,2)</f>
        <v>0</v>
      </c>
      <c r="K121" s="145" t="s">
        <v>134</v>
      </c>
      <c r="L121" s="33"/>
      <c r="M121" s="150" t="s">
        <v>3</v>
      </c>
      <c r="N121" s="151" t="s">
        <v>41</v>
      </c>
      <c r="O121" s="53"/>
      <c r="P121" s="152">
        <f>O121*H121</f>
        <v>0</v>
      </c>
      <c r="Q121" s="152">
        <v>0</v>
      </c>
      <c r="R121" s="152">
        <f>Q121*H121</f>
        <v>0</v>
      </c>
      <c r="S121" s="152">
        <v>0</v>
      </c>
      <c r="T121" s="153">
        <f>S121*H121</f>
        <v>0</v>
      </c>
      <c r="U121" s="32"/>
      <c r="V121" s="32"/>
      <c r="W121" s="32"/>
      <c r="X121" s="32"/>
      <c r="Y121" s="32"/>
      <c r="Z121" s="32"/>
      <c r="AA121" s="32"/>
      <c r="AB121" s="32"/>
      <c r="AC121" s="32"/>
      <c r="AD121" s="32"/>
      <c r="AE121" s="32"/>
      <c r="AR121" s="154" t="s">
        <v>135</v>
      </c>
      <c r="AT121" s="154" t="s">
        <v>130</v>
      </c>
      <c r="AU121" s="154" t="s">
        <v>80</v>
      </c>
      <c r="AY121" s="17" t="s">
        <v>128</v>
      </c>
      <c r="BE121" s="155">
        <f>IF(N121="základní",J121,0)</f>
        <v>0</v>
      </c>
      <c r="BF121" s="155">
        <f>IF(N121="snížená",J121,0)</f>
        <v>0</v>
      </c>
      <c r="BG121" s="155">
        <f>IF(N121="zákl. přenesená",J121,0)</f>
        <v>0</v>
      </c>
      <c r="BH121" s="155">
        <f>IF(N121="sníž. přenesená",J121,0)</f>
        <v>0</v>
      </c>
      <c r="BI121" s="155">
        <f>IF(N121="nulová",J121,0)</f>
        <v>0</v>
      </c>
      <c r="BJ121" s="17" t="s">
        <v>78</v>
      </c>
      <c r="BK121" s="155">
        <f>ROUND(I121*H121,2)</f>
        <v>0</v>
      </c>
      <c r="BL121" s="17" t="s">
        <v>135</v>
      </c>
      <c r="BM121" s="154" t="s">
        <v>197</v>
      </c>
    </row>
    <row r="122" spans="1:65" s="2" customFormat="1" ht="144">
      <c r="A122" s="32"/>
      <c r="B122" s="33"/>
      <c r="C122" s="32"/>
      <c r="D122" s="156" t="s">
        <v>137</v>
      </c>
      <c r="E122" s="32"/>
      <c r="F122" s="157" t="s">
        <v>198</v>
      </c>
      <c r="G122" s="32"/>
      <c r="H122" s="32"/>
      <c r="I122" s="158"/>
      <c r="J122" s="32"/>
      <c r="K122" s="32"/>
      <c r="L122" s="33"/>
      <c r="M122" s="159"/>
      <c r="N122" s="160"/>
      <c r="O122" s="53"/>
      <c r="P122" s="53"/>
      <c r="Q122" s="53"/>
      <c r="R122" s="53"/>
      <c r="S122" s="53"/>
      <c r="T122" s="54"/>
      <c r="U122" s="32"/>
      <c r="V122" s="32"/>
      <c r="W122" s="32"/>
      <c r="X122" s="32"/>
      <c r="Y122" s="32"/>
      <c r="Z122" s="32"/>
      <c r="AA122" s="32"/>
      <c r="AB122" s="32"/>
      <c r="AC122" s="32"/>
      <c r="AD122" s="32"/>
      <c r="AE122" s="32"/>
      <c r="AT122" s="17" t="s">
        <v>137</v>
      </c>
      <c r="AU122" s="17" t="s">
        <v>80</v>
      </c>
    </row>
    <row r="123" spans="1:65" s="13" customFormat="1">
      <c r="B123" s="161"/>
      <c r="D123" s="156" t="s">
        <v>139</v>
      </c>
      <c r="E123" s="162" t="s">
        <v>3</v>
      </c>
      <c r="F123" s="163" t="s">
        <v>199</v>
      </c>
      <c r="H123" s="164">
        <v>25</v>
      </c>
      <c r="I123" s="165"/>
      <c r="L123" s="161"/>
      <c r="M123" s="166"/>
      <c r="N123" s="167"/>
      <c r="O123" s="167"/>
      <c r="P123" s="167"/>
      <c r="Q123" s="167"/>
      <c r="R123" s="167"/>
      <c r="S123" s="167"/>
      <c r="T123" s="168"/>
      <c r="AT123" s="162" t="s">
        <v>139</v>
      </c>
      <c r="AU123" s="162" t="s">
        <v>80</v>
      </c>
      <c r="AV123" s="13" t="s">
        <v>80</v>
      </c>
      <c r="AW123" s="13" t="s">
        <v>32</v>
      </c>
      <c r="AX123" s="13" t="s">
        <v>78</v>
      </c>
      <c r="AY123" s="162" t="s">
        <v>128</v>
      </c>
    </row>
    <row r="124" spans="1:65" s="2" customFormat="1" ht="24.25" customHeight="1">
      <c r="A124" s="32"/>
      <c r="B124" s="142"/>
      <c r="C124" s="143">
        <v>12</v>
      </c>
      <c r="D124" s="143" t="s">
        <v>130</v>
      </c>
      <c r="E124" s="144" t="s">
        <v>201</v>
      </c>
      <c r="F124" s="145" t="s">
        <v>202</v>
      </c>
      <c r="G124" s="146" t="s">
        <v>160</v>
      </c>
      <c r="H124" s="147">
        <v>5545</v>
      </c>
      <c r="I124" s="148"/>
      <c r="J124" s="149">
        <f>ROUND(I124*H124,2)</f>
        <v>0</v>
      </c>
      <c r="K124" s="145" t="s">
        <v>134</v>
      </c>
      <c r="L124" s="33"/>
      <c r="M124" s="150" t="s">
        <v>3</v>
      </c>
      <c r="N124" s="151" t="s">
        <v>41</v>
      </c>
      <c r="O124" s="53"/>
      <c r="P124" s="152">
        <f>O124*H124</f>
        <v>0</v>
      </c>
      <c r="Q124" s="152">
        <v>0</v>
      </c>
      <c r="R124" s="152">
        <f>Q124*H124</f>
        <v>0</v>
      </c>
      <c r="S124" s="152">
        <v>0</v>
      </c>
      <c r="T124" s="153">
        <f>S124*H124</f>
        <v>0</v>
      </c>
      <c r="U124" s="32"/>
      <c r="V124" s="32"/>
      <c r="W124" s="32"/>
      <c r="X124" s="32"/>
      <c r="Y124" s="32"/>
      <c r="Z124" s="32"/>
      <c r="AA124" s="32"/>
      <c r="AB124" s="32"/>
      <c r="AC124" s="32"/>
      <c r="AD124" s="32"/>
      <c r="AE124" s="32"/>
      <c r="AR124" s="154" t="s">
        <v>135</v>
      </c>
      <c r="AT124" s="154" t="s">
        <v>130</v>
      </c>
      <c r="AU124" s="154" t="s">
        <v>80</v>
      </c>
      <c r="AY124" s="17" t="s">
        <v>128</v>
      </c>
      <c r="BE124" s="155">
        <f>IF(N124="základní",J124,0)</f>
        <v>0</v>
      </c>
      <c r="BF124" s="155">
        <f>IF(N124="snížená",J124,0)</f>
        <v>0</v>
      </c>
      <c r="BG124" s="155">
        <f>IF(N124="zákl. přenesená",J124,0)</f>
        <v>0</v>
      </c>
      <c r="BH124" s="155">
        <f>IF(N124="sníž. přenesená",J124,0)</f>
        <v>0</v>
      </c>
      <c r="BI124" s="155">
        <f>IF(N124="nulová",J124,0)</f>
        <v>0</v>
      </c>
      <c r="BJ124" s="17" t="s">
        <v>78</v>
      </c>
      <c r="BK124" s="155">
        <f>ROUND(I124*H124,2)</f>
        <v>0</v>
      </c>
      <c r="BL124" s="17" t="s">
        <v>135</v>
      </c>
      <c r="BM124" s="154" t="s">
        <v>203</v>
      </c>
    </row>
    <row r="125" spans="1:65" s="13" customFormat="1">
      <c r="B125" s="161"/>
      <c r="D125" s="156" t="s">
        <v>139</v>
      </c>
      <c r="E125" s="162" t="s">
        <v>3</v>
      </c>
      <c r="F125" s="163" t="s">
        <v>169</v>
      </c>
      <c r="H125" s="164">
        <v>5545</v>
      </c>
      <c r="I125" s="165"/>
      <c r="L125" s="161"/>
      <c r="M125" s="166"/>
      <c r="N125" s="167"/>
      <c r="O125" s="167"/>
      <c r="P125" s="167"/>
      <c r="Q125" s="167"/>
      <c r="R125" s="167"/>
      <c r="S125" s="167"/>
      <c r="T125" s="168"/>
      <c r="AT125" s="162" t="s">
        <v>139</v>
      </c>
      <c r="AU125" s="162" t="s">
        <v>80</v>
      </c>
      <c r="AV125" s="13" t="s">
        <v>80</v>
      </c>
      <c r="AW125" s="13" t="s">
        <v>32</v>
      </c>
      <c r="AX125" s="13" t="s">
        <v>78</v>
      </c>
      <c r="AY125" s="162" t="s">
        <v>128</v>
      </c>
    </row>
    <row r="126" spans="1:65" s="2" customFormat="1" ht="37.9" customHeight="1">
      <c r="A126" s="32"/>
      <c r="B126" s="142"/>
      <c r="C126" s="143">
        <v>13</v>
      </c>
      <c r="D126" s="143" t="s">
        <v>130</v>
      </c>
      <c r="E126" s="144" t="s">
        <v>205</v>
      </c>
      <c r="F126" s="145" t="s">
        <v>206</v>
      </c>
      <c r="G126" s="146" t="s">
        <v>145</v>
      </c>
      <c r="H126" s="147">
        <v>450</v>
      </c>
      <c r="I126" s="148"/>
      <c r="J126" s="149">
        <f>ROUND(I126*H126,2)</f>
        <v>0</v>
      </c>
      <c r="K126" s="145" t="s">
        <v>134</v>
      </c>
      <c r="L126" s="33"/>
      <c r="M126" s="150" t="s">
        <v>3</v>
      </c>
      <c r="N126" s="151" t="s">
        <v>41</v>
      </c>
      <c r="O126" s="53"/>
      <c r="P126" s="152">
        <f>O126*H126</f>
        <v>0</v>
      </c>
      <c r="Q126" s="152">
        <v>0</v>
      </c>
      <c r="R126" s="152">
        <f>Q126*H126</f>
        <v>0</v>
      </c>
      <c r="S126" s="152">
        <v>0</v>
      </c>
      <c r="T126" s="153">
        <f>S126*H126</f>
        <v>0</v>
      </c>
      <c r="U126" s="32"/>
      <c r="V126" s="32"/>
      <c r="W126" s="32"/>
      <c r="X126" s="32"/>
      <c r="Y126" s="32"/>
      <c r="Z126" s="32"/>
      <c r="AA126" s="32"/>
      <c r="AB126" s="32"/>
      <c r="AC126" s="32"/>
      <c r="AD126" s="32"/>
      <c r="AE126" s="32"/>
      <c r="AR126" s="154" t="s">
        <v>135</v>
      </c>
      <c r="AT126" s="154" t="s">
        <v>130</v>
      </c>
      <c r="AU126" s="154" t="s">
        <v>80</v>
      </c>
      <c r="AY126" s="17" t="s">
        <v>128</v>
      </c>
      <c r="BE126" s="155">
        <f>IF(N126="základní",J126,0)</f>
        <v>0</v>
      </c>
      <c r="BF126" s="155">
        <f>IF(N126="snížená",J126,0)</f>
        <v>0</v>
      </c>
      <c r="BG126" s="155">
        <f>IF(N126="zákl. přenesená",J126,0)</f>
        <v>0</v>
      </c>
      <c r="BH126" s="155">
        <f>IF(N126="sníž. přenesená",J126,0)</f>
        <v>0</v>
      </c>
      <c r="BI126" s="155">
        <f>IF(N126="nulová",J126,0)</f>
        <v>0</v>
      </c>
      <c r="BJ126" s="17" t="s">
        <v>78</v>
      </c>
      <c r="BK126" s="155">
        <f>ROUND(I126*H126,2)</f>
        <v>0</v>
      </c>
      <c r="BL126" s="17" t="s">
        <v>135</v>
      </c>
      <c r="BM126" s="154" t="s">
        <v>207</v>
      </c>
    </row>
    <row r="127" spans="1:65" s="2" customFormat="1" ht="63">
      <c r="A127" s="32"/>
      <c r="B127" s="33"/>
      <c r="C127" s="32"/>
      <c r="D127" s="156" t="s">
        <v>137</v>
      </c>
      <c r="E127" s="32"/>
      <c r="F127" s="157" t="s">
        <v>208</v>
      </c>
      <c r="G127" s="32"/>
      <c r="H127" s="32"/>
      <c r="I127" s="158"/>
      <c r="J127" s="32"/>
      <c r="K127" s="32"/>
      <c r="L127" s="33"/>
      <c r="M127" s="159"/>
      <c r="N127" s="160"/>
      <c r="O127" s="53"/>
      <c r="P127" s="53"/>
      <c r="Q127" s="53"/>
      <c r="R127" s="53"/>
      <c r="S127" s="53"/>
      <c r="T127" s="54"/>
      <c r="U127" s="32"/>
      <c r="V127" s="32"/>
      <c r="W127" s="32"/>
      <c r="X127" s="32"/>
      <c r="Y127" s="32"/>
      <c r="Z127" s="32"/>
      <c r="AA127" s="32"/>
      <c r="AB127" s="32"/>
      <c r="AC127" s="32"/>
      <c r="AD127" s="32"/>
      <c r="AE127" s="32"/>
      <c r="AT127" s="17" t="s">
        <v>137</v>
      </c>
      <c r="AU127" s="17" t="s">
        <v>80</v>
      </c>
    </row>
    <row r="128" spans="1:65" s="13" customFormat="1">
      <c r="B128" s="161"/>
      <c r="D128" s="156" t="s">
        <v>139</v>
      </c>
      <c r="E128" s="162" t="s">
        <v>3</v>
      </c>
      <c r="F128" s="163" t="s">
        <v>209</v>
      </c>
      <c r="H128" s="164">
        <v>450</v>
      </c>
      <c r="I128" s="165"/>
      <c r="L128" s="161"/>
      <c r="M128" s="166"/>
      <c r="N128" s="167"/>
      <c r="O128" s="167"/>
      <c r="P128" s="167"/>
      <c r="Q128" s="167"/>
      <c r="R128" s="167"/>
      <c r="S128" s="167"/>
      <c r="T128" s="168"/>
      <c r="AT128" s="162" t="s">
        <v>139</v>
      </c>
      <c r="AU128" s="162" t="s">
        <v>80</v>
      </c>
      <c r="AV128" s="13" t="s">
        <v>80</v>
      </c>
      <c r="AW128" s="13" t="s">
        <v>32</v>
      </c>
      <c r="AX128" s="13" t="s">
        <v>78</v>
      </c>
      <c r="AY128" s="162" t="s">
        <v>128</v>
      </c>
    </row>
    <row r="129" spans="1:65" s="2" customFormat="1" ht="24.25" customHeight="1">
      <c r="A129" s="32"/>
      <c r="B129" s="142"/>
      <c r="C129" s="143">
        <v>14</v>
      </c>
      <c r="D129" s="143" t="s">
        <v>130</v>
      </c>
      <c r="E129" s="144" t="s">
        <v>211</v>
      </c>
      <c r="F129" s="145" t="s">
        <v>212</v>
      </c>
      <c r="G129" s="146" t="s">
        <v>145</v>
      </c>
      <c r="H129" s="147">
        <v>500</v>
      </c>
      <c r="I129" s="148"/>
      <c r="J129" s="149">
        <f>ROUND(I129*H129,2)</f>
        <v>0</v>
      </c>
      <c r="K129" s="145" t="s">
        <v>134</v>
      </c>
      <c r="L129" s="33"/>
      <c r="M129" s="150" t="s">
        <v>3</v>
      </c>
      <c r="N129" s="151" t="s">
        <v>41</v>
      </c>
      <c r="O129" s="53"/>
      <c r="P129" s="152">
        <f>O129*H129</f>
        <v>0</v>
      </c>
      <c r="Q129" s="152">
        <v>0</v>
      </c>
      <c r="R129" s="152">
        <f>Q129*H129</f>
        <v>0</v>
      </c>
      <c r="S129" s="152">
        <v>0</v>
      </c>
      <c r="T129" s="153">
        <f>S129*H129</f>
        <v>0</v>
      </c>
      <c r="U129" s="32"/>
      <c r="V129" s="32"/>
      <c r="W129" s="32"/>
      <c r="X129" s="32"/>
      <c r="Y129" s="32"/>
      <c r="Z129" s="32"/>
      <c r="AA129" s="32"/>
      <c r="AB129" s="32"/>
      <c r="AC129" s="32"/>
      <c r="AD129" s="32"/>
      <c r="AE129" s="32"/>
      <c r="AR129" s="154" t="s">
        <v>135</v>
      </c>
      <c r="AT129" s="154" t="s">
        <v>130</v>
      </c>
      <c r="AU129" s="154" t="s">
        <v>80</v>
      </c>
      <c r="AY129" s="17" t="s">
        <v>128</v>
      </c>
      <c r="BE129" s="155">
        <f>IF(N129="základní",J129,0)</f>
        <v>0</v>
      </c>
      <c r="BF129" s="155">
        <f>IF(N129="snížená",J129,0)</f>
        <v>0</v>
      </c>
      <c r="BG129" s="155">
        <f>IF(N129="zákl. přenesená",J129,0)</f>
        <v>0</v>
      </c>
      <c r="BH129" s="155">
        <f>IF(N129="sníž. přenesená",J129,0)</f>
        <v>0</v>
      </c>
      <c r="BI129" s="155">
        <f>IF(N129="nulová",J129,0)</f>
        <v>0</v>
      </c>
      <c r="BJ129" s="17" t="s">
        <v>78</v>
      </c>
      <c r="BK129" s="155">
        <f>ROUND(I129*H129,2)</f>
        <v>0</v>
      </c>
      <c r="BL129" s="17" t="s">
        <v>135</v>
      </c>
      <c r="BM129" s="154" t="s">
        <v>213</v>
      </c>
    </row>
    <row r="130" spans="1:65" s="2" customFormat="1" ht="126">
      <c r="A130" s="32"/>
      <c r="B130" s="33"/>
      <c r="C130" s="32"/>
      <c r="D130" s="156" t="s">
        <v>137</v>
      </c>
      <c r="E130" s="32"/>
      <c r="F130" s="157" t="s">
        <v>214</v>
      </c>
      <c r="G130" s="32"/>
      <c r="H130" s="32"/>
      <c r="I130" s="158"/>
      <c r="J130" s="32"/>
      <c r="K130" s="32"/>
      <c r="L130" s="33"/>
      <c r="M130" s="159"/>
      <c r="N130" s="160"/>
      <c r="O130" s="53"/>
      <c r="P130" s="53"/>
      <c r="Q130" s="53"/>
      <c r="R130" s="53"/>
      <c r="S130" s="53"/>
      <c r="T130" s="54"/>
      <c r="U130" s="32"/>
      <c r="V130" s="32"/>
      <c r="W130" s="32"/>
      <c r="X130" s="32"/>
      <c r="Y130" s="32"/>
      <c r="Z130" s="32"/>
      <c r="AA130" s="32"/>
      <c r="AB130" s="32"/>
      <c r="AC130" s="32"/>
      <c r="AD130" s="32"/>
      <c r="AE130" s="32"/>
      <c r="AT130" s="17" t="s">
        <v>137</v>
      </c>
      <c r="AU130" s="17" t="s">
        <v>80</v>
      </c>
    </row>
    <row r="131" spans="1:65" s="13" customFormat="1" ht="20">
      <c r="B131" s="161"/>
      <c r="D131" s="156" t="s">
        <v>139</v>
      </c>
      <c r="E131" s="162" t="s">
        <v>3</v>
      </c>
      <c r="F131" s="163" t="s">
        <v>215</v>
      </c>
      <c r="H131" s="164">
        <v>500</v>
      </c>
      <c r="I131" s="165"/>
      <c r="L131" s="161"/>
      <c r="M131" s="166"/>
      <c r="N131" s="167"/>
      <c r="O131" s="167"/>
      <c r="P131" s="167"/>
      <c r="Q131" s="167"/>
      <c r="R131" s="167"/>
      <c r="S131" s="167"/>
      <c r="T131" s="168"/>
      <c r="AT131" s="162" t="s">
        <v>139</v>
      </c>
      <c r="AU131" s="162" t="s">
        <v>80</v>
      </c>
      <c r="AV131" s="13" t="s">
        <v>80</v>
      </c>
      <c r="AW131" s="13" t="s">
        <v>32</v>
      </c>
      <c r="AX131" s="13" t="s">
        <v>78</v>
      </c>
      <c r="AY131" s="162" t="s">
        <v>128</v>
      </c>
    </row>
    <row r="132" spans="1:65" s="2" customFormat="1" ht="49.15" customHeight="1">
      <c r="A132" s="32"/>
      <c r="B132" s="142"/>
      <c r="C132" s="143">
        <v>15</v>
      </c>
      <c r="D132" s="143" t="s">
        <v>130</v>
      </c>
      <c r="E132" s="144" t="s">
        <v>217</v>
      </c>
      <c r="F132" s="145" t="s">
        <v>218</v>
      </c>
      <c r="G132" s="146" t="s">
        <v>145</v>
      </c>
      <c r="H132" s="147">
        <v>13680.45</v>
      </c>
      <c r="I132" s="148"/>
      <c r="J132" s="149">
        <f>ROUND(I132*H132,2)</f>
        <v>0</v>
      </c>
      <c r="K132" s="145" t="s">
        <v>134</v>
      </c>
      <c r="L132" s="33"/>
      <c r="M132" s="150" t="s">
        <v>3</v>
      </c>
      <c r="N132" s="151" t="s">
        <v>41</v>
      </c>
      <c r="O132" s="53"/>
      <c r="P132" s="152">
        <f>O132*H132</f>
        <v>0</v>
      </c>
      <c r="Q132" s="152">
        <v>0</v>
      </c>
      <c r="R132" s="152">
        <f>Q132*H132</f>
        <v>0</v>
      </c>
      <c r="S132" s="152">
        <v>0</v>
      </c>
      <c r="T132" s="153">
        <f>S132*H132</f>
        <v>0</v>
      </c>
      <c r="U132" s="32"/>
      <c r="V132" s="32"/>
      <c r="W132" s="32"/>
      <c r="X132" s="32"/>
      <c r="Y132" s="32"/>
      <c r="Z132" s="32"/>
      <c r="AA132" s="32"/>
      <c r="AB132" s="32"/>
      <c r="AC132" s="32"/>
      <c r="AD132" s="32"/>
      <c r="AE132" s="32"/>
      <c r="AR132" s="154" t="s">
        <v>135</v>
      </c>
      <c r="AT132" s="154" t="s">
        <v>130</v>
      </c>
      <c r="AU132" s="154" t="s">
        <v>80</v>
      </c>
      <c r="AY132" s="17" t="s">
        <v>128</v>
      </c>
      <c r="BE132" s="155">
        <f>IF(N132="základní",J132,0)</f>
        <v>0</v>
      </c>
      <c r="BF132" s="155">
        <f>IF(N132="snížená",J132,0)</f>
        <v>0</v>
      </c>
      <c r="BG132" s="155">
        <f>IF(N132="zákl. přenesená",J132,0)</f>
        <v>0</v>
      </c>
      <c r="BH132" s="155">
        <f>IF(N132="sníž. přenesená",J132,0)</f>
        <v>0</v>
      </c>
      <c r="BI132" s="155">
        <f>IF(N132="nulová",J132,0)</f>
        <v>0</v>
      </c>
      <c r="BJ132" s="17" t="s">
        <v>78</v>
      </c>
      <c r="BK132" s="155">
        <f>ROUND(I132*H132,2)</f>
        <v>0</v>
      </c>
      <c r="BL132" s="17" t="s">
        <v>135</v>
      </c>
      <c r="BM132" s="154" t="s">
        <v>219</v>
      </c>
    </row>
    <row r="133" spans="1:65" s="2" customFormat="1" ht="63">
      <c r="A133" s="32"/>
      <c r="B133" s="33"/>
      <c r="C133" s="32"/>
      <c r="D133" s="156" t="s">
        <v>137</v>
      </c>
      <c r="E133" s="32"/>
      <c r="F133" s="157" t="s">
        <v>220</v>
      </c>
      <c r="G133" s="32"/>
      <c r="H133" s="32"/>
      <c r="I133" s="158"/>
      <c r="J133" s="32"/>
      <c r="K133" s="32"/>
      <c r="L133" s="33"/>
      <c r="M133" s="159"/>
      <c r="N133" s="160"/>
      <c r="O133" s="53"/>
      <c r="P133" s="53"/>
      <c r="Q133" s="53"/>
      <c r="R133" s="53"/>
      <c r="S133" s="53"/>
      <c r="T133" s="54"/>
      <c r="U133" s="32"/>
      <c r="V133" s="32"/>
      <c r="W133" s="32"/>
      <c r="X133" s="32"/>
      <c r="Y133" s="32"/>
      <c r="Z133" s="32"/>
      <c r="AA133" s="32"/>
      <c r="AB133" s="32"/>
      <c r="AC133" s="32"/>
      <c r="AD133" s="32"/>
      <c r="AE133" s="32"/>
      <c r="AT133" s="17" t="s">
        <v>137</v>
      </c>
      <c r="AU133" s="17" t="s">
        <v>80</v>
      </c>
    </row>
    <row r="134" spans="1:65" s="13" customFormat="1">
      <c r="B134" s="161"/>
      <c r="D134" s="156" t="s">
        <v>139</v>
      </c>
      <c r="E134" s="162" t="s">
        <v>3</v>
      </c>
      <c r="F134" s="163" t="s">
        <v>221</v>
      </c>
      <c r="H134" s="164">
        <v>13680.45</v>
      </c>
      <c r="I134" s="165"/>
      <c r="L134" s="161"/>
      <c r="M134" s="166"/>
      <c r="N134" s="167"/>
      <c r="O134" s="167"/>
      <c r="P134" s="167"/>
      <c r="Q134" s="167"/>
      <c r="R134" s="167"/>
      <c r="S134" s="167"/>
      <c r="T134" s="168"/>
      <c r="AT134" s="162" t="s">
        <v>139</v>
      </c>
      <c r="AU134" s="162" t="s">
        <v>80</v>
      </c>
      <c r="AV134" s="13" t="s">
        <v>80</v>
      </c>
      <c r="AW134" s="13" t="s">
        <v>32</v>
      </c>
      <c r="AX134" s="13" t="s">
        <v>78</v>
      </c>
      <c r="AY134" s="162" t="s">
        <v>128</v>
      </c>
    </row>
    <row r="135" spans="1:65" s="2" customFormat="1" ht="24.25" customHeight="1">
      <c r="A135" s="32"/>
      <c r="B135" s="142"/>
      <c r="C135" s="143">
        <v>16</v>
      </c>
      <c r="D135" s="143" t="s">
        <v>130</v>
      </c>
      <c r="E135" s="144" t="s">
        <v>223</v>
      </c>
      <c r="F135" s="145" t="s">
        <v>224</v>
      </c>
      <c r="G135" s="146" t="s">
        <v>133</v>
      </c>
      <c r="H135" s="147">
        <v>19.503</v>
      </c>
      <c r="I135" s="148"/>
      <c r="J135" s="149">
        <f>ROUND(I135*H135,2)</f>
        <v>0</v>
      </c>
      <c r="K135" s="145" t="s">
        <v>134</v>
      </c>
      <c r="L135" s="33"/>
      <c r="M135" s="150" t="s">
        <v>3</v>
      </c>
      <c r="N135" s="151" t="s">
        <v>41</v>
      </c>
      <c r="O135" s="53"/>
      <c r="P135" s="152">
        <f>O135*H135</f>
        <v>0</v>
      </c>
      <c r="Q135" s="152">
        <v>0</v>
      </c>
      <c r="R135" s="152">
        <f>Q135*H135</f>
        <v>0</v>
      </c>
      <c r="S135" s="152">
        <v>0</v>
      </c>
      <c r="T135" s="153">
        <f>S135*H135</f>
        <v>0</v>
      </c>
      <c r="U135" s="32"/>
      <c r="V135" s="32"/>
      <c r="W135" s="32"/>
      <c r="X135" s="32"/>
      <c r="Y135" s="32"/>
      <c r="Z135" s="32"/>
      <c r="AA135" s="32"/>
      <c r="AB135" s="32"/>
      <c r="AC135" s="32"/>
      <c r="AD135" s="32"/>
      <c r="AE135" s="32"/>
      <c r="AR135" s="154" t="s">
        <v>135</v>
      </c>
      <c r="AT135" s="154" t="s">
        <v>130</v>
      </c>
      <c r="AU135" s="154" t="s">
        <v>80</v>
      </c>
      <c r="AY135" s="17" t="s">
        <v>128</v>
      </c>
      <c r="BE135" s="155">
        <f>IF(N135="základní",J135,0)</f>
        <v>0</v>
      </c>
      <c r="BF135" s="155">
        <f>IF(N135="snížená",J135,0)</f>
        <v>0</v>
      </c>
      <c r="BG135" s="155">
        <f>IF(N135="zákl. přenesená",J135,0)</f>
        <v>0</v>
      </c>
      <c r="BH135" s="155">
        <f>IF(N135="sníž. přenesená",J135,0)</f>
        <v>0</v>
      </c>
      <c r="BI135" s="155">
        <f>IF(N135="nulová",J135,0)</f>
        <v>0</v>
      </c>
      <c r="BJ135" s="17" t="s">
        <v>78</v>
      </c>
      <c r="BK135" s="155">
        <f>ROUND(I135*H135,2)</f>
        <v>0</v>
      </c>
      <c r="BL135" s="17" t="s">
        <v>135</v>
      </c>
      <c r="BM135" s="154" t="s">
        <v>225</v>
      </c>
    </row>
    <row r="136" spans="1:65" s="13" customFormat="1">
      <c r="B136" s="161"/>
      <c r="D136" s="156" t="s">
        <v>139</v>
      </c>
      <c r="E136" s="162" t="s">
        <v>3</v>
      </c>
      <c r="F136" s="163" t="s">
        <v>226</v>
      </c>
      <c r="H136" s="164">
        <v>19.503</v>
      </c>
      <c r="I136" s="165"/>
      <c r="L136" s="161"/>
      <c r="M136" s="166"/>
      <c r="N136" s="167"/>
      <c r="O136" s="167"/>
      <c r="P136" s="167"/>
      <c r="Q136" s="167"/>
      <c r="R136" s="167"/>
      <c r="S136" s="167"/>
      <c r="T136" s="168"/>
      <c r="AT136" s="162" t="s">
        <v>139</v>
      </c>
      <c r="AU136" s="162" t="s">
        <v>80</v>
      </c>
      <c r="AV136" s="13" t="s">
        <v>80</v>
      </c>
      <c r="AW136" s="13" t="s">
        <v>32</v>
      </c>
      <c r="AX136" s="13" t="s">
        <v>78</v>
      </c>
      <c r="AY136" s="162" t="s">
        <v>128</v>
      </c>
    </row>
    <row r="137" spans="1:65" s="2" customFormat="1" ht="24.25" customHeight="1">
      <c r="A137" s="32"/>
      <c r="B137" s="142"/>
      <c r="C137" s="143">
        <v>17</v>
      </c>
      <c r="D137" s="143" t="s">
        <v>130</v>
      </c>
      <c r="E137" s="144" t="s">
        <v>228</v>
      </c>
      <c r="F137" s="145" t="s">
        <v>229</v>
      </c>
      <c r="G137" s="146" t="s">
        <v>133</v>
      </c>
      <c r="H137" s="147">
        <v>0.77</v>
      </c>
      <c r="I137" s="148"/>
      <c r="J137" s="149">
        <f>ROUND(I137*H137,2)</f>
        <v>0</v>
      </c>
      <c r="K137" s="145" t="s">
        <v>134</v>
      </c>
      <c r="L137" s="33"/>
      <c r="M137" s="150" t="s">
        <v>3</v>
      </c>
      <c r="N137" s="151" t="s">
        <v>41</v>
      </c>
      <c r="O137" s="53"/>
      <c r="P137" s="152">
        <f>O137*H137</f>
        <v>0</v>
      </c>
      <c r="Q137" s="152">
        <v>0</v>
      </c>
      <c r="R137" s="152">
        <f>Q137*H137</f>
        <v>0</v>
      </c>
      <c r="S137" s="152">
        <v>0</v>
      </c>
      <c r="T137" s="153">
        <f>S137*H137</f>
        <v>0</v>
      </c>
      <c r="U137" s="32"/>
      <c r="V137" s="32"/>
      <c r="W137" s="32"/>
      <c r="X137" s="32"/>
      <c r="Y137" s="32"/>
      <c r="Z137" s="32"/>
      <c r="AA137" s="32"/>
      <c r="AB137" s="32"/>
      <c r="AC137" s="32"/>
      <c r="AD137" s="32"/>
      <c r="AE137" s="32"/>
      <c r="AR137" s="154" t="s">
        <v>135</v>
      </c>
      <c r="AT137" s="154" t="s">
        <v>130</v>
      </c>
      <c r="AU137" s="154" t="s">
        <v>80</v>
      </c>
      <c r="AY137" s="17" t="s">
        <v>128</v>
      </c>
      <c r="BE137" s="155">
        <f>IF(N137="základní",J137,0)</f>
        <v>0</v>
      </c>
      <c r="BF137" s="155">
        <f>IF(N137="snížená",J137,0)</f>
        <v>0</v>
      </c>
      <c r="BG137" s="155">
        <f>IF(N137="zákl. přenesená",J137,0)</f>
        <v>0</v>
      </c>
      <c r="BH137" s="155">
        <f>IF(N137="sníž. přenesená",J137,0)</f>
        <v>0</v>
      </c>
      <c r="BI137" s="155">
        <f>IF(N137="nulová",J137,0)</f>
        <v>0</v>
      </c>
      <c r="BJ137" s="17" t="s">
        <v>78</v>
      </c>
      <c r="BK137" s="155">
        <f>ROUND(I137*H137,2)</f>
        <v>0</v>
      </c>
      <c r="BL137" s="17" t="s">
        <v>135</v>
      </c>
      <c r="BM137" s="154" t="s">
        <v>230</v>
      </c>
    </row>
    <row r="138" spans="1:65" s="2" customFormat="1" ht="144">
      <c r="A138" s="32"/>
      <c r="B138" s="33"/>
      <c r="C138" s="32"/>
      <c r="D138" s="156" t="s">
        <v>137</v>
      </c>
      <c r="E138" s="32"/>
      <c r="F138" s="157" t="s">
        <v>231</v>
      </c>
      <c r="G138" s="32"/>
      <c r="H138" s="32"/>
      <c r="I138" s="158"/>
      <c r="J138" s="32"/>
      <c r="K138" s="32"/>
      <c r="L138" s="33"/>
      <c r="M138" s="159"/>
      <c r="N138" s="160"/>
      <c r="O138" s="53"/>
      <c r="P138" s="53"/>
      <c r="Q138" s="53"/>
      <c r="R138" s="53"/>
      <c r="S138" s="53"/>
      <c r="T138" s="54"/>
      <c r="U138" s="32"/>
      <c r="V138" s="32"/>
      <c r="W138" s="32"/>
      <c r="X138" s="32"/>
      <c r="Y138" s="32"/>
      <c r="Z138" s="32"/>
      <c r="AA138" s="32"/>
      <c r="AB138" s="32"/>
      <c r="AC138" s="32"/>
      <c r="AD138" s="32"/>
      <c r="AE138" s="32"/>
      <c r="AT138" s="17" t="s">
        <v>137</v>
      </c>
      <c r="AU138" s="17" t="s">
        <v>80</v>
      </c>
    </row>
    <row r="139" spans="1:65" s="13" customFormat="1">
      <c r="B139" s="161"/>
      <c r="D139" s="156" t="s">
        <v>139</v>
      </c>
      <c r="E139" s="162" t="s">
        <v>3</v>
      </c>
      <c r="F139" s="163" t="s">
        <v>232</v>
      </c>
      <c r="H139" s="164">
        <v>0.77</v>
      </c>
      <c r="I139" s="165"/>
      <c r="L139" s="161"/>
      <c r="M139" s="166"/>
      <c r="N139" s="167"/>
      <c r="O139" s="167"/>
      <c r="P139" s="167"/>
      <c r="Q139" s="167"/>
      <c r="R139" s="167"/>
      <c r="S139" s="167"/>
      <c r="T139" s="168"/>
      <c r="AT139" s="162" t="s">
        <v>139</v>
      </c>
      <c r="AU139" s="162" t="s">
        <v>80</v>
      </c>
      <c r="AV139" s="13" t="s">
        <v>80</v>
      </c>
      <c r="AW139" s="13" t="s">
        <v>32</v>
      </c>
      <c r="AX139" s="13" t="s">
        <v>78</v>
      </c>
      <c r="AY139" s="162" t="s">
        <v>128</v>
      </c>
    </row>
    <row r="140" spans="1:65" s="2" customFormat="1" ht="14.5" customHeight="1">
      <c r="A140" s="32"/>
      <c r="B140" s="142"/>
      <c r="C140" s="143">
        <v>18</v>
      </c>
      <c r="D140" s="143" t="s">
        <v>130</v>
      </c>
      <c r="E140" s="144" t="s">
        <v>233</v>
      </c>
      <c r="F140" s="145" t="s">
        <v>234</v>
      </c>
      <c r="G140" s="146" t="s">
        <v>160</v>
      </c>
      <c r="H140" s="147">
        <v>25</v>
      </c>
      <c r="I140" s="148"/>
      <c r="J140" s="149">
        <f>ROUND(I140*H140,2)</f>
        <v>0</v>
      </c>
      <c r="K140" s="145" t="s">
        <v>3</v>
      </c>
      <c r="L140" s="33"/>
      <c r="M140" s="150" t="s">
        <v>3</v>
      </c>
      <c r="N140" s="151" t="s">
        <v>41</v>
      </c>
      <c r="O140" s="53"/>
      <c r="P140" s="152">
        <f>O140*H140</f>
        <v>0</v>
      </c>
      <c r="Q140" s="152">
        <v>0</v>
      </c>
      <c r="R140" s="152">
        <f>Q140*H140</f>
        <v>0</v>
      </c>
      <c r="S140" s="152">
        <v>0</v>
      </c>
      <c r="T140" s="153">
        <f>S140*H140</f>
        <v>0</v>
      </c>
      <c r="U140" s="32"/>
      <c r="V140" s="32"/>
      <c r="W140" s="32"/>
      <c r="X140" s="32"/>
      <c r="Y140" s="32"/>
      <c r="Z140" s="32"/>
      <c r="AA140" s="32"/>
      <c r="AB140" s="32"/>
      <c r="AC140" s="32"/>
      <c r="AD140" s="32"/>
      <c r="AE140" s="32"/>
      <c r="AR140" s="154" t="s">
        <v>135</v>
      </c>
      <c r="AT140" s="154" t="s">
        <v>130</v>
      </c>
      <c r="AU140" s="154" t="s">
        <v>80</v>
      </c>
      <c r="AY140" s="17" t="s">
        <v>128</v>
      </c>
      <c r="BE140" s="155">
        <f>IF(N140="základní",J140,0)</f>
        <v>0</v>
      </c>
      <c r="BF140" s="155">
        <f>IF(N140="snížená",J140,0)</f>
        <v>0</v>
      </c>
      <c r="BG140" s="155">
        <f>IF(N140="zákl. přenesená",J140,0)</f>
        <v>0</v>
      </c>
      <c r="BH140" s="155">
        <f>IF(N140="sníž. přenesená",J140,0)</f>
        <v>0</v>
      </c>
      <c r="BI140" s="155">
        <f>IF(N140="nulová",J140,0)</f>
        <v>0</v>
      </c>
      <c r="BJ140" s="17" t="s">
        <v>78</v>
      </c>
      <c r="BK140" s="155">
        <f>ROUND(I140*H140,2)</f>
        <v>0</v>
      </c>
      <c r="BL140" s="17" t="s">
        <v>135</v>
      </c>
      <c r="BM140" s="154" t="s">
        <v>235</v>
      </c>
    </row>
    <row r="141" spans="1:65" s="13" customFormat="1">
      <c r="B141" s="161"/>
      <c r="D141" s="156" t="s">
        <v>139</v>
      </c>
      <c r="E141" s="162" t="s">
        <v>3</v>
      </c>
      <c r="F141" s="163" t="s">
        <v>236</v>
      </c>
      <c r="H141" s="164">
        <v>25</v>
      </c>
      <c r="I141" s="165"/>
      <c r="L141" s="161"/>
      <c r="M141" s="166"/>
      <c r="N141" s="167"/>
      <c r="O141" s="167"/>
      <c r="P141" s="167"/>
      <c r="Q141" s="167"/>
      <c r="R141" s="167"/>
      <c r="S141" s="167"/>
      <c r="T141" s="168"/>
      <c r="AT141" s="162" t="s">
        <v>139</v>
      </c>
      <c r="AU141" s="162" t="s">
        <v>80</v>
      </c>
      <c r="AV141" s="13" t="s">
        <v>80</v>
      </c>
      <c r="AW141" s="13" t="s">
        <v>32</v>
      </c>
      <c r="AX141" s="13" t="s">
        <v>78</v>
      </c>
      <c r="AY141" s="162" t="s">
        <v>128</v>
      </c>
    </row>
    <row r="142" spans="1:65" s="12" customFormat="1" ht="22.9" customHeight="1">
      <c r="B142" s="129"/>
      <c r="D142" s="130" t="s">
        <v>69</v>
      </c>
      <c r="E142" s="140" t="s">
        <v>151</v>
      </c>
      <c r="F142" s="140" t="s">
        <v>237</v>
      </c>
      <c r="I142" s="132"/>
      <c r="J142" s="141">
        <f>BK142</f>
        <v>0</v>
      </c>
      <c r="L142" s="129"/>
      <c r="M142" s="134"/>
      <c r="N142" s="135"/>
      <c r="O142" s="135"/>
      <c r="P142" s="136">
        <f>SUM(P143:P152)</f>
        <v>0</v>
      </c>
      <c r="Q142" s="135"/>
      <c r="R142" s="136">
        <f>SUM(R143:R152)</f>
        <v>1.7692500000000002</v>
      </c>
      <c r="S142" s="135"/>
      <c r="T142" s="137">
        <f>SUM(T143:T152)</f>
        <v>0</v>
      </c>
      <c r="AR142" s="130" t="s">
        <v>78</v>
      </c>
      <c r="AT142" s="138" t="s">
        <v>69</v>
      </c>
      <c r="AU142" s="138" t="s">
        <v>78</v>
      </c>
      <c r="AY142" s="130" t="s">
        <v>128</v>
      </c>
      <c r="BK142" s="139">
        <f>SUM(BK143:BK152)</f>
        <v>0</v>
      </c>
    </row>
    <row r="143" spans="1:65" s="2" customFormat="1" ht="24.25" customHeight="1">
      <c r="A143" s="32"/>
      <c r="B143" s="142"/>
      <c r="C143" s="143">
        <v>19</v>
      </c>
      <c r="D143" s="143" t="s">
        <v>130</v>
      </c>
      <c r="E143" s="144" t="s">
        <v>239</v>
      </c>
      <c r="F143" s="145" t="s">
        <v>240</v>
      </c>
      <c r="G143" s="146" t="s">
        <v>145</v>
      </c>
      <c r="H143" s="147">
        <v>21</v>
      </c>
      <c r="I143" s="148"/>
      <c r="J143" s="149">
        <f>ROUND(I143*H143,2)</f>
        <v>0</v>
      </c>
      <c r="K143" s="145" t="s">
        <v>134</v>
      </c>
      <c r="L143" s="33"/>
      <c r="M143" s="150" t="s">
        <v>3</v>
      </c>
      <c r="N143" s="151" t="s">
        <v>41</v>
      </c>
      <c r="O143" s="53"/>
      <c r="P143" s="152">
        <f>O143*H143</f>
        <v>0</v>
      </c>
      <c r="Q143" s="152">
        <v>0</v>
      </c>
      <c r="R143" s="152">
        <f>Q143*H143</f>
        <v>0</v>
      </c>
      <c r="S143" s="152">
        <v>0</v>
      </c>
      <c r="T143" s="153">
        <f>S143*H143</f>
        <v>0</v>
      </c>
      <c r="U143" s="32"/>
      <c r="V143" s="32"/>
      <c r="W143" s="32"/>
      <c r="X143" s="32"/>
      <c r="Y143" s="32"/>
      <c r="Z143" s="32"/>
      <c r="AA143" s="32"/>
      <c r="AB143" s="32"/>
      <c r="AC143" s="32"/>
      <c r="AD143" s="32"/>
      <c r="AE143" s="32"/>
      <c r="AR143" s="154" t="s">
        <v>135</v>
      </c>
      <c r="AT143" s="154" t="s">
        <v>130</v>
      </c>
      <c r="AU143" s="154" t="s">
        <v>80</v>
      </c>
      <c r="AY143" s="17" t="s">
        <v>128</v>
      </c>
      <c r="BE143" s="155">
        <f>IF(N143="základní",J143,0)</f>
        <v>0</v>
      </c>
      <c r="BF143" s="155">
        <f>IF(N143="snížená",J143,0)</f>
        <v>0</v>
      </c>
      <c r="BG143" s="155">
        <f>IF(N143="zákl. přenesená",J143,0)</f>
        <v>0</v>
      </c>
      <c r="BH143" s="155">
        <f>IF(N143="sníž. přenesená",J143,0)</f>
        <v>0</v>
      </c>
      <c r="BI143" s="155">
        <f>IF(N143="nulová",J143,0)</f>
        <v>0</v>
      </c>
      <c r="BJ143" s="17" t="s">
        <v>78</v>
      </c>
      <c r="BK143" s="155">
        <f>ROUND(I143*H143,2)</f>
        <v>0</v>
      </c>
      <c r="BL143" s="17" t="s">
        <v>135</v>
      </c>
      <c r="BM143" s="154" t="s">
        <v>241</v>
      </c>
    </row>
    <row r="144" spans="1:65" s="13" customFormat="1">
      <c r="B144" s="161"/>
      <c r="D144" s="156" t="s">
        <v>139</v>
      </c>
      <c r="E144" s="162" t="s">
        <v>3</v>
      </c>
      <c r="F144" s="163" t="s">
        <v>242</v>
      </c>
      <c r="H144" s="164">
        <v>21</v>
      </c>
      <c r="I144" s="165"/>
      <c r="L144" s="161"/>
      <c r="M144" s="166"/>
      <c r="N144" s="167"/>
      <c r="O144" s="167"/>
      <c r="P144" s="167"/>
      <c r="Q144" s="167"/>
      <c r="R144" s="167"/>
      <c r="S144" s="167"/>
      <c r="T144" s="168"/>
      <c r="AT144" s="162" t="s">
        <v>139</v>
      </c>
      <c r="AU144" s="162" t="s">
        <v>80</v>
      </c>
      <c r="AV144" s="13" t="s">
        <v>80</v>
      </c>
      <c r="AW144" s="13" t="s">
        <v>32</v>
      </c>
      <c r="AX144" s="13" t="s">
        <v>78</v>
      </c>
      <c r="AY144" s="162" t="s">
        <v>128</v>
      </c>
    </row>
    <row r="145" spans="1:65" s="2" customFormat="1" ht="37.9" customHeight="1">
      <c r="A145" s="32"/>
      <c r="B145" s="142"/>
      <c r="C145" s="143">
        <v>20</v>
      </c>
      <c r="D145" s="143" t="s">
        <v>130</v>
      </c>
      <c r="E145" s="144" t="s">
        <v>244</v>
      </c>
      <c r="F145" s="145" t="s">
        <v>245</v>
      </c>
      <c r="G145" s="146" t="s">
        <v>145</v>
      </c>
      <c r="H145" s="147">
        <v>23.1</v>
      </c>
      <c r="I145" s="148"/>
      <c r="J145" s="149">
        <f>ROUND(I145*H145,2)</f>
        <v>0</v>
      </c>
      <c r="K145" s="145" t="s">
        <v>134</v>
      </c>
      <c r="L145" s="33"/>
      <c r="M145" s="150" t="s">
        <v>3</v>
      </c>
      <c r="N145" s="151" t="s">
        <v>41</v>
      </c>
      <c r="O145" s="53"/>
      <c r="P145" s="152">
        <f>O145*H145</f>
        <v>0</v>
      </c>
      <c r="Q145" s="152">
        <v>0</v>
      </c>
      <c r="R145" s="152">
        <f>Q145*H145</f>
        <v>0</v>
      </c>
      <c r="S145" s="152">
        <v>0</v>
      </c>
      <c r="T145" s="153">
        <f>S145*H145</f>
        <v>0</v>
      </c>
      <c r="U145" s="32"/>
      <c r="V145" s="32"/>
      <c r="W145" s="32"/>
      <c r="X145" s="32"/>
      <c r="Y145" s="32"/>
      <c r="Z145" s="32"/>
      <c r="AA145" s="32"/>
      <c r="AB145" s="32"/>
      <c r="AC145" s="32"/>
      <c r="AD145" s="32"/>
      <c r="AE145" s="32"/>
      <c r="AR145" s="154" t="s">
        <v>135</v>
      </c>
      <c r="AT145" s="154" t="s">
        <v>130</v>
      </c>
      <c r="AU145" s="154" t="s">
        <v>80</v>
      </c>
      <c r="AY145" s="17" t="s">
        <v>128</v>
      </c>
      <c r="BE145" s="155">
        <f>IF(N145="základní",J145,0)</f>
        <v>0</v>
      </c>
      <c r="BF145" s="155">
        <f>IF(N145="snížená",J145,0)</f>
        <v>0</v>
      </c>
      <c r="BG145" s="155">
        <f>IF(N145="zákl. přenesená",J145,0)</f>
        <v>0</v>
      </c>
      <c r="BH145" s="155">
        <f>IF(N145="sníž. přenesená",J145,0)</f>
        <v>0</v>
      </c>
      <c r="BI145" s="155">
        <f>IF(N145="nulová",J145,0)</f>
        <v>0</v>
      </c>
      <c r="BJ145" s="17" t="s">
        <v>78</v>
      </c>
      <c r="BK145" s="155">
        <f>ROUND(I145*H145,2)</f>
        <v>0</v>
      </c>
      <c r="BL145" s="17" t="s">
        <v>135</v>
      </c>
      <c r="BM145" s="154" t="s">
        <v>246</v>
      </c>
    </row>
    <row r="146" spans="1:65" s="2" customFormat="1" ht="117">
      <c r="A146" s="32"/>
      <c r="B146" s="33"/>
      <c r="C146" s="32"/>
      <c r="D146" s="156" t="s">
        <v>137</v>
      </c>
      <c r="E146" s="32"/>
      <c r="F146" s="157" t="s">
        <v>247</v>
      </c>
      <c r="G146" s="32"/>
      <c r="H146" s="32"/>
      <c r="I146" s="158"/>
      <c r="J146" s="32"/>
      <c r="K146" s="32"/>
      <c r="L146" s="33"/>
      <c r="M146" s="159"/>
      <c r="N146" s="160"/>
      <c r="O146" s="53"/>
      <c r="P146" s="53"/>
      <c r="Q146" s="53"/>
      <c r="R146" s="53"/>
      <c r="S146" s="53"/>
      <c r="T146" s="54"/>
      <c r="U146" s="32"/>
      <c r="V146" s="32"/>
      <c r="W146" s="32"/>
      <c r="X146" s="32"/>
      <c r="Y146" s="32"/>
      <c r="Z146" s="32"/>
      <c r="AA146" s="32"/>
      <c r="AB146" s="32"/>
      <c r="AC146" s="32"/>
      <c r="AD146" s="32"/>
      <c r="AE146" s="32"/>
      <c r="AT146" s="17" t="s">
        <v>137</v>
      </c>
      <c r="AU146" s="17" t="s">
        <v>80</v>
      </c>
    </row>
    <row r="147" spans="1:65" s="13" customFormat="1">
      <c r="B147" s="161"/>
      <c r="D147" s="156" t="s">
        <v>139</v>
      </c>
      <c r="E147" s="162" t="s">
        <v>3</v>
      </c>
      <c r="F147" s="163" t="s">
        <v>248</v>
      </c>
      <c r="H147" s="164">
        <v>23.1</v>
      </c>
      <c r="I147" s="165"/>
      <c r="L147" s="161"/>
      <c r="M147" s="166"/>
      <c r="N147" s="167"/>
      <c r="O147" s="167"/>
      <c r="P147" s="167"/>
      <c r="Q147" s="167"/>
      <c r="R147" s="167"/>
      <c r="S147" s="167"/>
      <c r="T147" s="168"/>
      <c r="AT147" s="162" t="s">
        <v>139</v>
      </c>
      <c r="AU147" s="162" t="s">
        <v>80</v>
      </c>
      <c r="AV147" s="13" t="s">
        <v>80</v>
      </c>
      <c r="AW147" s="13" t="s">
        <v>32</v>
      </c>
      <c r="AX147" s="13" t="s">
        <v>78</v>
      </c>
      <c r="AY147" s="162" t="s">
        <v>128</v>
      </c>
    </row>
    <row r="148" spans="1:65" s="2" customFormat="1" ht="24.25" customHeight="1">
      <c r="A148" s="32"/>
      <c r="B148" s="142"/>
      <c r="C148" s="143">
        <v>21</v>
      </c>
      <c r="D148" s="143" t="s">
        <v>130</v>
      </c>
      <c r="E148" s="144" t="s">
        <v>250</v>
      </c>
      <c r="F148" s="145" t="s">
        <v>251</v>
      </c>
      <c r="G148" s="146" t="s">
        <v>252</v>
      </c>
      <c r="H148" s="147">
        <v>1</v>
      </c>
      <c r="I148" s="148"/>
      <c r="J148" s="149">
        <f>ROUND(I148*H148,2)</f>
        <v>0</v>
      </c>
      <c r="K148" s="145" t="s">
        <v>3</v>
      </c>
      <c r="L148" s="33"/>
      <c r="M148" s="150" t="s">
        <v>3</v>
      </c>
      <c r="N148" s="151" t="s">
        <v>41</v>
      </c>
      <c r="O148" s="53"/>
      <c r="P148" s="152">
        <f>O148*H148</f>
        <v>0</v>
      </c>
      <c r="Q148" s="152">
        <v>0</v>
      </c>
      <c r="R148" s="152">
        <f>Q148*H148</f>
        <v>0</v>
      </c>
      <c r="S148" s="152">
        <v>0</v>
      </c>
      <c r="T148" s="153">
        <f>S148*H148</f>
        <v>0</v>
      </c>
      <c r="U148" s="32"/>
      <c r="V148" s="32"/>
      <c r="W148" s="32"/>
      <c r="X148" s="32"/>
      <c r="Y148" s="32"/>
      <c r="Z148" s="32"/>
      <c r="AA148" s="32"/>
      <c r="AB148" s="32"/>
      <c r="AC148" s="32"/>
      <c r="AD148" s="32"/>
      <c r="AE148" s="32"/>
      <c r="AR148" s="154" t="s">
        <v>135</v>
      </c>
      <c r="AT148" s="154" t="s">
        <v>130</v>
      </c>
      <c r="AU148" s="154" t="s">
        <v>80</v>
      </c>
      <c r="AY148" s="17" t="s">
        <v>128</v>
      </c>
      <c r="BE148" s="155">
        <f>IF(N148="základní",J148,0)</f>
        <v>0</v>
      </c>
      <c r="BF148" s="155">
        <f>IF(N148="snížená",J148,0)</f>
        <v>0</v>
      </c>
      <c r="BG148" s="155">
        <f>IF(N148="zákl. přenesená",J148,0)</f>
        <v>0</v>
      </c>
      <c r="BH148" s="155">
        <f>IF(N148="sníž. přenesená",J148,0)</f>
        <v>0</v>
      </c>
      <c r="BI148" s="155">
        <f>IF(N148="nulová",J148,0)</f>
        <v>0</v>
      </c>
      <c r="BJ148" s="17" t="s">
        <v>78</v>
      </c>
      <c r="BK148" s="155">
        <f>ROUND(I148*H148,2)</f>
        <v>0</v>
      </c>
      <c r="BL148" s="17" t="s">
        <v>135</v>
      </c>
      <c r="BM148" s="154" t="s">
        <v>253</v>
      </c>
    </row>
    <row r="149" spans="1:65" s="13" customFormat="1">
      <c r="B149" s="161"/>
      <c r="D149" s="156" t="s">
        <v>139</v>
      </c>
      <c r="E149" s="162" t="s">
        <v>3</v>
      </c>
      <c r="F149" s="163" t="s">
        <v>254</v>
      </c>
      <c r="H149" s="164">
        <v>1</v>
      </c>
      <c r="I149" s="165"/>
      <c r="L149" s="161"/>
      <c r="M149" s="166"/>
      <c r="N149" s="167"/>
      <c r="O149" s="167"/>
      <c r="P149" s="167"/>
      <c r="Q149" s="167"/>
      <c r="R149" s="167"/>
      <c r="S149" s="167"/>
      <c r="T149" s="168"/>
      <c r="AT149" s="162" t="s">
        <v>139</v>
      </c>
      <c r="AU149" s="162" t="s">
        <v>80</v>
      </c>
      <c r="AV149" s="13" t="s">
        <v>80</v>
      </c>
      <c r="AW149" s="13" t="s">
        <v>32</v>
      </c>
      <c r="AX149" s="13" t="s">
        <v>78</v>
      </c>
      <c r="AY149" s="162" t="s">
        <v>128</v>
      </c>
    </row>
    <row r="150" spans="1:65" s="2" customFormat="1" ht="76.400000000000006" customHeight="1">
      <c r="A150" s="32"/>
      <c r="B150" s="142"/>
      <c r="C150" s="143">
        <v>22</v>
      </c>
      <c r="D150" s="143" t="s">
        <v>130</v>
      </c>
      <c r="E150" s="144" t="s">
        <v>256</v>
      </c>
      <c r="F150" s="145" t="s">
        <v>257</v>
      </c>
      <c r="G150" s="146" t="s">
        <v>145</v>
      </c>
      <c r="H150" s="147">
        <v>21</v>
      </c>
      <c r="I150" s="148"/>
      <c r="J150" s="149">
        <f>ROUND(I150*H150,2)</f>
        <v>0</v>
      </c>
      <c r="K150" s="145" t="s">
        <v>134</v>
      </c>
      <c r="L150" s="33"/>
      <c r="M150" s="150" t="s">
        <v>3</v>
      </c>
      <c r="N150" s="151" t="s">
        <v>41</v>
      </c>
      <c r="O150" s="53"/>
      <c r="P150" s="152">
        <f>O150*H150</f>
        <v>0</v>
      </c>
      <c r="Q150" s="152">
        <v>8.4250000000000005E-2</v>
      </c>
      <c r="R150" s="152">
        <f>Q150*H150</f>
        <v>1.7692500000000002</v>
      </c>
      <c r="S150" s="152">
        <v>0</v>
      </c>
      <c r="T150" s="153">
        <f>S150*H150</f>
        <v>0</v>
      </c>
      <c r="U150" s="32"/>
      <c r="V150" s="32"/>
      <c r="W150" s="32"/>
      <c r="X150" s="32"/>
      <c r="Y150" s="32"/>
      <c r="Z150" s="32"/>
      <c r="AA150" s="32"/>
      <c r="AB150" s="32"/>
      <c r="AC150" s="32"/>
      <c r="AD150" s="32"/>
      <c r="AE150" s="32"/>
      <c r="AR150" s="154" t="s">
        <v>135</v>
      </c>
      <c r="AT150" s="154" t="s">
        <v>130</v>
      </c>
      <c r="AU150" s="154" t="s">
        <v>80</v>
      </c>
      <c r="AY150" s="17" t="s">
        <v>128</v>
      </c>
      <c r="BE150" s="155">
        <f>IF(N150="základní",J150,0)</f>
        <v>0</v>
      </c>
      <c r="BF150" s="155">
        <f>IF(N150="snížená",J150,0)</f>
        <v>0</v>
      </c>
      <c r="BG150" s="155">
        <f>IF(N150="zákl. přenesená",J150,0)</f>
        <v>0</v>
      </c>
      <c r="BH150" s="155">
        <f>IF(N150="sníž. přenesená",J150,0)</f>
        <v>0</v>
      </c>
      <c r="BI150" s="155">
        <f>IF(N150="nulová",J150,0)</f>
        <v>0</v>
      </c>
      <c r="BJ150" s="17" t="s">
        <v>78</v>
      </c>
      <c r="BK150" s="155">
        <f>ROUND(I150*H150,2)</f>
        <v>0</v>
      </c>
      <c r="BL150" s="17" t="s">
        <v>135</v>
      </c>
      <c r="BM150" s="154" t="s">
        <v>258</v>
      </c>
    </row>
    <row r="151" spans="1:65" s="2" customFormat="1" ht="144">
      <c r="A151" s="32"/>
      <c r="B151" s="33"/>
      <c r="C151" s="32"/>
      <c r="D151" s="156" t="s">
        <v>137</v>
      </c>
      <c r="E151" s="32"/>
      <c r="F151" s="157" t="s">
        <v>259</v>
      </c>
      <c r="G151" s="32"/>
      <c r="H151" s="32"/>
      <c r="I151" s="158"/>
      <c r="J151" s="32"/>
      <c r="K151" s="32"/>
      <c r="L151" s="33"/>
      <c r="M151" s="159"/>
      <c r="N151" s="160"/>
      <c r="O151" s="53"/>
      <c r="P151" s="53"/>
      <c r="Q151" s="53"/>
      <c r="R151" s="53"/>
      <c r="S151" s="53"/>
      <c r="T151" s="54"/>
      <c r="U151" s="32"/>
      <c r="V151" s="32"/>
      <c r="W151" s="32"/>
      <c r="X151" s="32"/>
      <c r="Y151" s="32"/>
      <c r="Z151" s="32"/>
      <c r="AA151" s="32"/>
      <c r="AB151" s="32"/>
      <c r="AC151" s="32"/>
      <c r="AD151" s="32"/>
      <c r="AE151" s="32"/>
      <c r="AT151" s="17" t="s">
        <v>137</v>
      </c>
      <c r="AU151" s="17" t="s">
        <v>80</v>
      </c>
    </row>
    <row r="152" spans="1:65" s="13" customFormat="1">
      <c r="B152" s="161"/>
      <c r="D152" s="156" t="s">
        <v>139</v>
      </c>
      <c r="E152" s="162" t="s">
        <v>3</v>
      </c>
      <c r="F152" s="163" t="s">
        <v>242</v>
      </c>
      <c r="H152" s="164">
        <v>21</v>
      </c>
      <c r="I152" s="165"/>
      <c r="L152" s="161"/>
      <c r="M152" s="166"/>
      <c r="N152" s="167"/>
      <c r="O152" s="167"/>
      <c r="P152" s="167"/>
      <c r="Q152" s="167"/>
      <c r="R152" s="167"/>
      <c r="S152" s="167"/>
      <c r="T152" s="168"/>
      <c r="AT152" s="162" t="s">
        <v>139</v>
      </c>
      <c r="AU152" s="162" t="s">
        <v>80</v>
      </c>
      <c r="AV152" s="13" t="s">
        <v>80</v>
      </c>
      <c r="AW152" s="13" t="s">
        <v>32</v>
      </c>
      <c r="AX152" s="13" t="s">
        <v>78</v>
      </c>
      <c r="AY152" s="162" t="s">
        <v>128</v>
      </c>
    </row>
    <row r="153" spans="1:65" s="12" customFormat="1" ht="22.9" customHeight="1">
      <c r="B153" s="129"/>
      <c r="D153" s="130" t="s">
        <v>69</v>
      </c>
      <c r="E153" s="140" t="s">
        <v>171</v>
      </c>
      <c r="F153" s="140" t="s">
        <v>260</v>
      </c>
      <c r="I153" s="132"/>
      <c r="J153" s="141">
        <f>BK153</f>
        <v>0</v>
      </c>
      <c r="L153" s="129"/>
      <c r="M153" s="134"/>
      <c r="N153" s="135"/>
      <c r="O153" s="135"/>
      <c r="P153" s="136">
        <f>SUM(P154:P176)</f>
        <v>0</v>
      </c>
      <c r="Q153" s="135"/>
      <c r="R153" s="136">
        <f>SUM(R154:R176)</f>
        <v>1.7600000000000001E-2</v>
      </c>
      <c r="S153" s="135"/>
      <c r="T153" s="137">
        <f>SUM(T154:T176)</f>
        <v>0</v>
      </c>
      <c r="AR153" s="130" t="s">
        <v>78</v>
      </c>
      <c r="AT153" s="138" t="s">
        <v>69</v>
      </c>
      <c r="AU153" s="138" t="s">
        <v>78</v>
      </c>
      <c r="AY153" s="130" t="s">
        <v>128</v>
      </c>
      <c r="BK153" s="139">
        <f>SUM(BK154:BK176)</f>
        <v>0</v>
      </c>
    </row>
    <row r="154" spans="1:65" s="2" customFormat="1" ht="37.9" customHeight="1">
      <c r="A154" s="32"/>
      <c r="B154" s="142"/>
      <c r="C154" s="143">
        <v>23</v>
      </c>
      <c r="D154" s="143" t="s">
        <v>130</v>
      </c>
      <c r="E154" s="144" t="s">
        <v>262</v>
      </c>
      <c r="F154" s="145" t="s">
        <v>263</v>
      </c>
      <c r="G154" s="146" t="s">
        <v>264</v>
      </c>
      <c r="H154" s="147">
        <v>4</v>
      </c>
      <c r="I154" s="148"/>
      <c r="J154" s="149">
        <f>ROUND(I154*H154,2)</f>
        <v>0</v>
      </c>
      <c r="K154" s="145" t="s">
        <v>134</v>
      </c>
      <c r="L154" s="33"/>
      <c r="M154" s="150" t="s">
        <v>3</v>
      </c>
      <c r="N154" s="151" t="s">
        <v>41</v>
      </c>
      <c r="O154" s="53"/>
      <c r="P154" s="152">
        <f>O154*H154</f>
        <v>0</v>
      </c>
      <c r="Q154" s="152">
        <v>0</v>
      </c>
      <c r="R154" s="152">
        <f>Q154*H154</f>
        <v>0</v>
      </c>
      <c r="S154" s="152">
        <v>0</v>
      </c>
      <c r="T154" s="153">
        <f>S154*H154</f>
        <v>0</v>
      </c>
      <c r="U154" s="32"/>
      <c r="V154" s="32"/>
      <c r="W154" s="32"/>
      <c r="X154" s="32"/>
      <c r="Y154" s="32"/>
      <c r="Z154" s="32"/>
      <c r="AA154" s="32"/>
      <c r="AB154" s="32"/>
      <c r="AC154" s="32"/>
      <c r="AD154" s="32"/>
      <c r="AE154" s="32"/>
      <c r="AR154" s="154" t="s">
        <v>135</v>
      </c>
      <c r="AT154" s="154" t="s">
        <v>130</v>
      </c>
      <c r="AU154" s="154" t="s">
        <v>80</v>
      </c>
      <c r="AY154" s="17" t="s">
        <v>128</v>
      </c>
      <c r="BE154" s="155">
        <f>IF(N154="základní",J154,0)</f>
        <v>0</v>
      </c>
      <c r="BF154" s="155">
        <f>IF(N154="snížená",J154,0)</f>
        <v>0</v>
      </c>
      <c r="BG154" s="155">
        <f>IF(N154="zákl. přenesená",J154,0)</f>
        <v>0</v>
      </c>
      <c r="BH154" s="155">
        <f>IF(N154="sníž. přenesená",J154,0)</f>
        <v>0</v>
      </c>
      <c r="BI154" s="155">
        <f>IF(N154="nulová",J154,0)</f>
        <v>0</v>
      </c>
      <c r="BJ154" s="17" t="s">
        <v>78</v>
      </c>
      <c r="BK154" s="155">
        <f>ROUND(I154*H154,2)</f>
        <v>0</v>
      </c>
      <c r="BL154" s="17" t="s">
        <v>135</v>
      </c>
      <c r="BM154" s="154" t="s">
        <v>265</v>
      </c>
    </row>
    <row r="155" spans="1:65" s="2" customFormat="1" ht="36">
      <c r="A155" s="32"/>
      <c r="B155" s="33"/>
      <c r="C155" s="32"/>
      <c r="D155" s="156" t="s">
        <v>137</v>
      </c>
      <c r="E155" s="32"/>
      <c r="F155" s="157" t="s">
        <v>266</v>
      </c>
      <c r="G155" s="32"/>
      <c r="H155" s="32"/>
      <c r="I155" s="158"/>
      <c r="J155" s="32"/>
      <c r="K155" s="32"/>
      <c r="L155" s="33"/>
      <c r="M155" s="159"/>
      <c r="N155" s="160"/>
      <c r="O155" s="53"/>
      <c r="P155" s="53"/>
      <c r="Q155" s="53"/>
      <c r="R155" s="53"/>
      <c r="S155" s="53"/>
      <c r="T155" s="54"/>
      <c r="U155" s="32"/>
      <c r="V155" s="32"/>
      <c r="W155" s="32"/>
      <c r="X155" s="32"/>
      <c r="Y155" s="32"/>
      <c r="Z155" s="32"/>
      <c r="AA155" s="32"/>
      <c r="AB155" s="32"/>
      <c r="AC155" s="32"/>
      <c r="AD155" s="32"/>
      <c r="AE155" s="32"/>
      <c r="AT155" s="17" t="s">
        <v>137</v>
      </c>
      <c r="AU155" s="17" t="s">
        <v>80</v>
      </c>
    </row>
    <row r="156" spans="1:65" s="13" customFormat="1">
      <c r="B156" s="161"/>
      <c r="D156" s="156" t="s">
        <v>139</v>
      </c>
      <c r="E156" s="162" t="s">
        <v>3</v>
      </c>
      <c r="F156" s="163" t="s">
        <v>267</v>
      </c>
      <c r="H156" s="164">
        <v>4</v>
      </c>
      <c r="I156" s="165"/>
      <c r="L156" s="161"/>
      <c r="M156" s="166"/>
      <c r="N156" s="167"/>
      <c r="O156" s="167"/>
      <c r="P156" s="167"/>
      <c r="Q156" s="167"/>
      <c r="R156" s="167"/>
      <c r="S156" s="167"/>
      <c r="T156" s="168"/>
      <c r="AT156" s="162" t="s">
        <v>139</v>
      </c>
      <c r="AU156" s="162" t="s">
        <v>80</v>
      </c>
      <c r="AV156" s="13" t="s">
        <v>80</v>
      </c>
      <c r="AW156" s="13" t="s">
        <v>32</v>
      </c>
      <c r="AX156" s="13" t="s">
        <v>78</v>
      </c>
      <c r="AY156" s="162" t="s">
        <v>128</v>
      </c>
    </row>
    <row r="157" spans="1:65" s="2" customFormat="1" ht="37.9" customHeight="1">
      <c r="A157" s="32"/>
      <c r="B157" s="142"/>
      <c r="C157" s="143">
        <v>24</v>
      </c>
      <c r="D157" s="143" t="s">
        <v>130</v>
      </c>
      <c r="E157" s="144" t="s">
        <v>269</v>
      </c>
      <c r="F157" s="145" t="s">
        <v>270</v>
      </c>
      <c r="G157" s="146" t="s">
        <v>264</v>
      </c>
      <c r="H157" s="147">
        <v>2</v>
      </c>
      <c r="I157" s="148"/>
      <c r="J157" s="149">
        <f>ROUND(I157*H157,2)</f>
        <v>0</v>
      </c>
      <c r="K157" s="145" t="s">
        <v>134</v>
      </c>
      <c r="L157" s="33"/>
      <c r="M157" s="150" t="s">
        <v>3</v>
      </c>
      <c r="N157" s="151" t="s">
        <v>41</v>
      </c>
      <c r="O157" s="53"/>
      <c r="P157" s="152">
        <f>O157*H157</f>
        <v>0</v>
      </c>
      <c r="Q157" s="152">
        <v>0</v>
      </c>
      <c r="R157" s="152">
        <f>Q157*H157</f>
        <v>0</v>
      </c>
      <c r="S157" s="152">
        <v>0</v>
      </c>
      <c r="T157" s="153">
        <f>S157*H157</f>
        <v>0</v>
      </c>
      <c r="U157" s="32"/>
      <c r="V157" s="32"/>
      <c r="W157" s="32"/>
      <c r="X157" s="32"/>
      <c r="Y157" s="32"/>
      <c r="Z157" s="32"/>
      <c r="AA157" s="32"/>
      <c r="AB157" s="32"/>
      <c r="AC157" s="32"/>
      <c r="AD157" s="32"/>
      <c r="AE157" s="32"/>
      <c r="AR157" s="154" t="s">
        <v>135</v>
      </c>
      <c r="AT157" s="154" t="s">
        <v>130</v>
      </c>
      <c r="AU157" s="154" t="s">
        <v>80</v>
      </c>
      <c r="AY157" s="17" t="s">
        <v>128</v>
      </c>
      <c r="BE157" s="155">
        <f>IF(N157="základní",J157,0)</f>
        <v>0</v>
      </c>
      <c r="BF157" s="155">
        <f>IF(N157="snížená",J157,0)</f>
        <v>0</v>
      </c>
      <c r="BG157" s="155">
        <f>IF(N157="zákl. přenesená",J157,0)</f>
        <v>0</v>
      </c>
      <c r="BH157" s="155">
        <f>IF(N157="sníž. přenesená",J157,0)</f>
        <v>0</v>
      </c>
      <c r="BI157" s="155">
        <f>IF(N157="nulová",J157,0)</f>
        <v>0</v>
      </c>
      <c r="BJ157" s="17" t="s">
        <v>78</v>
      </c>
      <c r="BK157" s="155">
        <f>ROUND(I157*H157,2)</f>
        <v>0</v>
      </c>
      <c r="BL157" s="17" t="s">
        <v>135</v>
      </c>
      <c r="BM157" s="154" t="s">
        <v>271</v>
      </c>
    </row>
    <row r="158" spans="1:65" s="2" customFormat="1" ht="36">
      <c r="A158" s="32"/>
      <c r="B158" s="33"/>
      <c r="C158" s="32"/>
      <c r="D158" s="156" t="s">
        <v>137</v>
      </c>
      <c r="E158" s="32"/>
      <c r="F158" s="157" t="s">
        <v>266</v>
      </c>
      <c r="G158" s="32"/>
      <c r="H158" s="32"/>
      <c r="I158" s="158"/>
      <c r="J158" s="32"/>
      <c r="K158" s="32"/>
      <c r="L158" s="33"/>
      <c r="M158" s="159"/>
      <c r="N158" s="160"/>
      <c r="O158" s="53"/>
      <c r="P158" s="53"/>
      <c r="Q158" s="53"/>
      <c r="R158" s="53"/>
      <c r="S158" s="53"/>
      <c r="T158" s="54"/>
      <c r="U158" s="32"/>
      <c r="V158" s="32"/>
      <c r="W158" s="32"/>
      <c r="X158" s="32"/>
      <c r="Y158" s="32"/>
      <c r="Z158" s="32"/>
      <c r="AA158" s="32"/>
      <c r="AB158" s="32"/>
      <c r="AC158" s="32"/>
      <c r="AD158" s="32"/>
      <c r="AE158" s="32"/>
      <c r="AT158" s="17" t="s">
        <v>137</v>
      </c>
      <c r="AU158" s="17" t="s">
        <v>80</v>
      </c>
    </row>
    <row r="159" spans="1:65" s="13" customFormat="1">
      <c r="B159" s="161"/>
      <c r="D159" s="156" t="s">
        <v>139</v>
      </c>
      <c r="E159" s="162" t="s">
        <v>3</v>
      </c>
      <c r="F159" s="163" t="s">
        <v>272</v>
      </c>
      <c r="H159" s="164">
        <v>2</v>
      </c>
      <c r="I159" s="165"/>
      <c r="L159" s="161"/>
      <c r="M159" s="166"/>
      <c r="N159" s="167"/>
      <c r="O159" s="167"/>
      <c r="P159" s="167"/>
      <c r="Q159" s="167"/>
      <c r="R159" s="167"/>
      <c r="S159" s="167"/>
      <c r="T159" s="168"/>
      <c r="AT159" s="162" t="s">
        <v>139</v>
      </c>
      <c r="AU159" s="162" t="s">
        <v>80</v>
      </c>
      <c r="AV159" s="13" t="s">
        <v>80</v>
      </c>
      <c r="AW159" s="13" t="s">
        <v>32</v>
      </c>
      <c r="AX159" s="13" t="s">
        <v>78</v>
      </c>
      <c r="AY159" s="162" t="s">
        <v>128</v>
      </c>
    </row>
    <row r="160" spans="1:65" s="2" customFormat="1" ht="37.9" customHeight="1">
      <c r="A160" s="32"/>
      <c r="B160" s="142"/>
      <c r="C160" s="143">
        <v>25</v>
      </c>
      <c r="D160" s="143" t="s">
        <v>130</v>
      </c>
      <c r="E160" s="144" t="s">
        <v>274</v>
      </c>
      <c r="F160" s="145" t="s">
        <v>275</v>
      </c>
      <c r="G160" s="146" t="s">
        <v>264</v>
      </c>
      <c r="H160" s="147">
        <v>1600</v>
      </c>
      <c r="I160" s="148"/>
      <c r="J160" s="149">
        <f>ROUND(I160*H160,2)</f>
        <v>0</v>
      </c>
      <c r="K160" s="145" t="s">
        <v>134</v>
      </c>
      <c r="L160" s="33"/>
      <c r="M160" s="150" t="s">
        <v>3</v>
      </c>
      <c r="N160" s="151" t="s">
        <v>41</v>
      </c>
      <c r="O160" s="53"/>
      <c r="P160" s="152">
        <f>O160*H160</f>
        <v>0</v>
      </c>
      <c r="Q160" s="152">
        <v>0</v>
      </c>
      <c r="R160" s="152">
        <f>Q160*H160</f>
        <v>0</v>
      </c>
      <c r="S160" s="152">
        <v>0</v>
      </c>
      <c r="T160" s="153">
        <f>S160*H160</f>
        <v>0</v>
      </c>
      <c r="U160" s="32"/>
      <c r="V160" s="32"/>
      <c r="W160" s="32"/>
      <c r="X160" s="32"/>
      <c r="Y160" s="32"/>
      <c r="Z160" s="32"/>
      <c r="AA160" s="32"/>
      <c r="AB160" s="32"/>
      <c r="AC160" s="32"/>
      <c r="AD160" s="32"/>
      <c r="AE160" s="32"/>
      <c r="AR160" s="154" t="s">
        <v>135</v>
      </c>
      <c r="AT160" s="154" t="s">
        <v>130</v>
      </c>
      <c r="AU160" s="154" t="s">
        <v>80</v>
      </c>
      <c r="AY160" s="17" t="s">
        <v>128</v>
      </c>
      <c r="BE160" s="155">
        <f>IF(N160="základní",J160,0)</f>
        <v>0</v>
      </c>
      <c r="BF160" s="155">
        <f>IF(N160="snížená",J160,0)</f>
        <v>0</v>
      </c>
      <c r="BG160" s="155">
        <f>IF(N160="zákl. přenesená",J160,0)</f>
        <v>0</v>
      </c>
      <c r="BH160" s="155">
        <f>IF(N160="sníž. přenesená",J160,0)</f>
        <v>0</v>
      </c>
      <c r="BI160" s="155">
        <f>IF(N160="nulová",J160,0)</f>
        <v>0</v>
      </c>
      <c r="BJ160" s="17" t="s">
        <v>78</v>
      </c>
      <c r="BK160" s="155">
        <f>ROUND(I160*H160,2)</f>
        <v>0</v>
      </c>
      <c r="BL160" s="17" t="s">
        <v>135</v>
      </c>
      <c r="BM160" s="154" t="s">
        <v>276</v>
      </c>
    </row>
    <row r="161" spans="1:65" s="2" customFormat="1" ht="36">
      <c r="A161" s="32"/>
      <c r="B161" s="33"/>
      <c r="C161" s="32"/>
      <c r="D161" s="156" t="s">
        <v>137</v>
      </c>
      <c r="E161" s="32"/>
      <c r="F161" s="157" t="s">
        <v>266</v>
      </c>
      <c r="G161" s="32"/>
      <c r="H161" s="32"/>
      <c r="I161" s="158"/>
      <c r="J161" s="32"/>
      <c r="K161" s="32"/>
      <c r="L161" s="33"/>
      <c r="M161" s="159"/>
      <c r="N161" s="160"/>
      <c r="O161" s="53"/>
      <c r="P161" s="53"/>
      <c r="Q161" s="53"/>
      <c r="R161" s="53"/>
      <c r="S161" s="53"/>
      <c r="T161" s="54"/>
      <c r="U161" s="32"/>
      <c r="V161" s="32"/>
      <c r="W161" s="32"/>
      <c r="X161" s="32"/>
      <c r="Y161" s="32"/>
      <c r="Z161" s="32"/>
      <c r="AA161" s="32"/>
      <c r="AB161" s="32"/>
      <c r="AC161" s="32"/>
      <c r="AD161" s="32"/>
      <c r="AE161" s="32"/>
      <c r="AT161" s="17" t="s">
        <v>137</v>
      </c>
      <c r="AU161" s="17" t="s">
        <v>80</v>
      </c>
    </row>
    <row r="162" spans="1:65" s="13" customFormat="1">
      <c r="B162" s="161"/>
      <c r="D162" s="156" t="s">
        <v>139</v>
      </c>
      <c r="E162" s="162" t="s">
        <v>3</v>
      </c>
      <c r="F162" s="163" t="s">
        <v>277</v>
      </c>
      <c r="H162" s="164">
        <v>1600</v>
      </c>
      <c r="I162" s="165"/>
      <c r="L162" s="161"/>
      <c r="M162" s="166"/>
      <c r="N162" s="167"/>
      <c r="O162" s="167"/>
      <c r="P162" s="167"/>
      <c r="Q162" s="167"/>
      <c r="R162" s="167"/>
      <c r="S162" s="167"/>
      <c r="T162" s="168"/>
      <c r="AT162" s="162" t="s">
        <v>139</v>
      </c>
      <c r="AU162" s="162" t="s">
        <v>80</v>
      </c>
      <c r="AV162" s="13" t="s">
        <v>80</v>
      </c>
      <c r="AW162" s="13" t="s">
        <v>32</v>
      </c>
      <c r="AX162" s="13" t="s">
        <v>78</v>
      </c>
      <c r="AY162" s="162" t="s">
        <v>128</v>
      </c>
    </row>
    <row r="163" spans="1:65" s="2" customFormat="1" ht="37.9" customHeight="1">
      <c r="A163" s="32"/>
      <c r="B163" s="142"/>
      <c r="C163" s="143">
        <v>26</v>
      </c>
      <c r="D163" s="143" t="s">
        <v>130</v>
      </c>
      <c r="E163" s="144" t="s">
        <v>279</v>
      </c>
      <c r="F163" s="145" t="s">
        <v>280</v>
      </c>
      <c r="G163" s="146" t="s">
        <v>264</v>
      </c>
      <c r="H163" s="147">
        <v>800</v>
      </c>
      <c r="I163" s="148"/>
      <c r="J163" s="149">
        <f>ROUND(I163*H163,2)</f>
        <v>0</v>
      </c>
      <c r="K163" s="145" t="s">
        <v>134</v>
      </c>
      <c r="L163" s="33"/>
      <c r="M163" s="150" t="s">
        <v>3</v>
      </c>
      <c r="N163" s="151" t="s">
        <v>41</v>
      </c>
      <c r="O163" s="53"/>
      <c r="P163" s="152">
        <f>O163*H163</f>
        <v>0</v>
      </c>
      <c r="Q163" s="152">
        <v>0</v>
      </c>
      <c r="R163" s="152">
        <f>Q163*H163</f>
        <v>0</v>
      </c>
      <c r="S163" s="152">
        <v>0</v>
      </c>
      <c r="T163" s="153">
        <f>S163*H163</f>
        <v>0</v>
      </c>
      <c r="U163" s="32"/>
      <c r="V163" s="32"/>
      <c r="W163" s="32"/>
      <c r="X163" s="32"/>
      <c r="Y163" s="32"/>
      <c r="Z163" s="32"/>
      <c r="AA163" s="32"/>
      <c r="AB163" s="32"/>
      <c r="AC163" s="32"/>
      <c r="AD163" s="32"/>
      <c r="AE163" s="32"/>
      <c r="AR163" s="154" t="s">
        <v>135</v>
      </c>
      <c r="AT163" s="154" t="s">
        <v>130</v>
      </c>
      <c r="AU163" s="154" t="s">
        <v>80</v>
      </c>
      <c r="AY163" s="17" t="s">
        <v>128</v>
      </c>
      <c r="BE163" s="155">
        <f>IF(N163="základní",J163,0)</f>
        <v>0</v>
      </c>
      <c r="BF163" s="155">
        <f>IF(N163="snížená",J163,0)</f>
        <v>0</v>
      </c>
      <c r="BG163" s="155">
        <f>IF(N163="zákl. přenesená",J163,0)</f>
        <v>0</v>
      </c>
      <c r="BH163" s="155">
        <f>IF(N163="sníž. přenesená",J163,0)</f>
        <v>0</v>
      </c>
      <c r="BI163" s="155">
        <f>IF(N163="nulová",J163,0)</f>
        <v>0</v>
      </c>
      <c r="BJ163" s="17" t="s">
        <v>78</v>
      </c>
      <c r="BK163" s="155">
        <f>ROUND(I163*H163,2)</f>
        <v>0</v>
      </c>
      <c r="BL163" s="17" t="s">
        <v>135</v>
      </c>
      <c r="BM163" s="154" t="s">
        <v>281</v>
      </c>
    </row>
    <row r="164" spans="1:65" s="2" customFormat="1" ht="36">
      <c r="A164" s="32"/>
      <c r="B164" s="33"/>
      <c r="C164" s="32"/>
      <c r="D164" s="156" t="s">
        <v>137</v>
      </c>
      <c r="E164" s="32"/>
      <c r="F164" s="157" t="s">
        <v>266</v>
      </c>
      <c r="G164" s="32"/>
      <c r="H164" s="32"/>
      <c r="I164" s="158"/>
      <c r="J164" s="32"/>
      <c r="K164" s="32"/>
      <c r="L164" s="33"/>
      <c r="M164" s="159"/>
      <c r="N164" s="160"/>
      <c r="O164" s="53"/>
      <c r="P164" s="53"/>
      <c r="Q164" s="53"/>
      <c r="R164" s="53"/>
      <c r="S164" s="53"/>
      <c r="T164" s="54"/>
      <c r="U164" s="32"/>
      <c r="V164" s="32"/>
      <c r="W164" s="32"/>
      <c r="X164" s="32"/>
      <c r="Y164" s="32"/>
      <c r="Z164" s="32"/>
      <c r="AA164" s="32"/>
      <c r="AB164" s="32"/>
      <c r="AC164" s="32"/>
      <c r="AD164" s="32"/>
      <c r="AE164" s="32"/>
      <c r="AT164" s="17" t="s">
        <v>137</v>
      </c>
      <c r="AU164" s="17" t="s">
        <v>80</v>
      </c>
    </row>
    <row r="165" spans="1:65" s="13" customFormat="1">
      <c r="B165" s="161"/>
      <c r="D165" s="156" t="s">
        <v>139</v>
      </c>
      <c r="E165" s="162" t="s">
        <v>3</v>
      </c>
      <c r="F165" s="163" t="s">
        <v>282</v>
      </c>
      <c r="H165" s="164">
        <v>800</v>
      </c>
      <c r="I165" s="165"/>
      <c r="L165" s="161"/>
      <c r="M165" s="166"/>
      <c r="N165" s="167"/>
      <c r="O165" s="167"/>
      <c r="P165" s="167"/>
      <c r="Q165" s="167"/>
      <c r="R165" s="167"/>
      <c r="S165" s="167"/>
      <c r="T165" s="168"/>
      <c r="AT165" s="162" t="s">
        <v>139</v>
      </c>
      <c r="AU165" s="162" t="s">
        <v>80</v>
      </c>
      <c r="AV165" s="13" t="s">
        <v>80</v>
      </c>
      <c r="AW165" s="13" t="s">
        <v>32</v>
      </c>
      <c r="AX165" s="13" t="s">
        <v>78</v>
      </c>
      <c r="AY165" s="162" t="s">
        <v>128</v>
      </c>
    </row>
    <row r="166" spans="1:65" s="2" customFormat="1" ht="24.25" customHeight="1">
      <c r="A166" s="32"/>
      <c r="B166" s="142"/>
      <c r="C166" s="177">
        <v>27</v>
      </c>
      <c r="D166" s="177" t="s">
        <v>284</v>
      </c>
      <c r="E166" s="178" t="s">
        <v>285</v>
      </c>
      <c r="F166" s="179" t="s">
        <v>286</v>
      </c>
      <c r="G166" s="180" t="s">
        <v>264</v>
      </c>
      <c r="H166" s="181">
        <v>2</v>
      </c>
      <c r="I166" s="182"/>
      <c r="J166" s="183">
        <f>ROUND(I166*H166,2)</f>
        <v>0</v>
      </c>
      <c r="K166" s="179" t="s">
        <v>134</v>
      </c>
      <c r="L166" s="184"/>
      <c r="M166" s="185" t="s">
        <v>3</v>
      </c>
      <c r="N166" s="186" t="s">
        <v>41</v>
      </c>
      <c r="O166" s="53"/>
      <c r="P166" s="152">
        <f>O166*H166</f>
        <v>0</v>
      </c>
      <c r="Q166" s="152">
        <v>2.5000000000000001E-3</v>
      </c>
      <c r="R166" s="152">
        <f>Q166*H166</f>
        <v>5.0000000000000001E-3</v>
      </c>
      <c r="S166" s="152">
        <v>0</v>
      </c>
      <c r="T166" s="153">
        <f>S166*H166</f>
        <v>0</v>
      </c>
      <c r="U166" s="32"/>
      <c r="V166" s="32"/>
      <c r="W166" s="32"/>
      <c r="X166" s="32"/>
      <c r="Y166" s="32"/>
      <c r="Z166" s="32"/>
      <c r="AA166" s="32"/>
      <c r="AB166" s="32"/>
      <c r="AC166" s="32"/>
      <c r="AD166" s="32"/>
      <c r="AE166" s="32"/>
      <c r="AR166" s="154" t="s">
        <v>170</v>
      </c>
      <c r="AT166" s="154" t="s">
        <v>284</v>
      </c>
      <c r="AU166" s="154" t="s">
        <v>80</v>
      </c>
      <c r="AY166" s="17" t="s">
        <v>128</v>
      </c>
      <c r="BE166" s="155">
        <f>IF(N166="základní",J166,0)</f>
        <v>0</v>
      </c>
      <c r="BF166" s="155">
        <f>IF(N166="snížená",J166,0)</f>
        <v>0</v>
      </c>
      <c r="BG166" s="155">
        <f>IF(N166="zákl. přenesená",J166,0)</f>
        <v>0</v>
      </c>
      <c r="BH166" s="155">
        <f>IF(N166="sníž. přenesená",J166,0)</f>
        <v>0</v>
      </c>
      <c r="BI166" s="155">
        <f>IF(N166="nulová",J166,0)</f>
        <v>0</v>
      </c>
      <c r="BJ166" s="17" t="s">
        <v>78</v>
      </c>
      <c r="BK166" s="155">
        <f>ROUND(I166*H166,2)</f>
        <v>0</v>
      </c>
      <c r="BL166" s="17" t="s">
        <v>135</v>
      </c>
      <c r="BM166" s="154" t="s">
        <v>287</v>
      </c>
    </row>
    <row r="167" spans="1:65" s="13" customFormat="1">
      <c r="B167" s="161"/>
      <c r="D167" s="156" t="s">
        <v>139</v>
      </c>
      <c r="E167" s="162" t="s">
        <v>3</v>
      </c>
      <c r="F167" s="163" t="s">
        <v>272</v>
      </c>
      <c r="H167" s="164">
        <v>2</v>
      </c>
      <c r="I167" s="165"/>
      <c r="L167" s="161"/>
      <c r="M167" s="166"/>
      <c r="N167" s="167"/>
      <c r="O167" s="167"/>
      <c r="P167" s="167"/>
      <c r="Q167" s="167"/>
      <c r="R167" s="167"/>
      <c r="S167" s="167"/>
      <c r="T167" s="168"/>
      <c r="AT167" s="162" t="s">
        <v>139</v>
      </c>
      <c r="AU167" s="162" t="s">
        <v>80</v>
      </c>
      <c r="AV167" s="13" t="s">
        <v>80</v>
      </c>
      <c r="AW167" s="13" t="s">
        <v>32</v>
      </c>
      <c r="AX167" s="13" t="s">
        <v>78</v>
      </c>
      <c r="AY167" s="162" t="s">
        <v>128</v>
      </c>
    </row>
    <row r="168" spans="1:65" s="2" customFormat="1" ht="24.25" customHeight="1">
      <c r="A168" s="32"/>
      <c r="B168" s="142"/>
      <c r="C168" s="177">
        <v>28</v>
      </c>
      <c r="D168" s="177" t="s">
        <v>284</v>
      </c>
      <c r="E168" s="178" t="s">
        <v>289</v>
      </c>
      <c r="F168" s="179" t="s">
        <v>290</v>
      </c>
      <c r="G168" s="180" t="s">
        <v>264</v>
      </c>
      <c r="H168" s="181">
        <v>2</v>
      </c>
      <c r="I168" s="182"/>
      <c r="J168" s="183">
        <f>ROUND(I168*H168,2)</f>
        <v>0</v>
      </c>
      <c r="K168" s="179" t="s">
        <v>134</v>
      </c>
      <c r="L168" s="184"/>
      <c r="M168" s="185" t="s">
        <v>3</v>
      </c>
      <c r="N168" s="186" t="s">
        <v>41</v>
      </c>
      <c r="O168" s="53"/>
      <c r="P168" s="152">
        <f>O168*H168</f>
        <v>0</v>
      </c>
      <c r="Q168" s="152">
        <v>1.2999999999999999E-3</v>
      </c>
      <c r="R168" s="152">
        <f>Q168*H168</f>
        <v>2.5999999999999999E-3</v>
      </c>
      <c r="S168" s="152">
        <v>0</v>
      </c>
      <c r="T168" s="153">
        <f>S168*H168</f>
        <v>0</v>
      </c>
      <c r="U168" s="32"/>
      <c r="V168" s="32"/>
      <c r="W168" s="32"/>
      <c r="X168" s="32"/>
      <c r="Y168" s="32"/>
      <c r="Z168" s="32"/>
      <c r="AA168" s="32"/>
      <c r="AB168" s="32"/>
      <c r="AC168" s="32"/>
      <c r="AD168" s="32"/>
      <c r="AE168" s="32"/>
      <c r="AR168" s="154" t="s">
        <v>170</v>
      </c>
      <c r="AT168" s="154" t="s">
        <v>284</v>
      </c>
      <c r="AU168" s="154" t="s">
        <v>80</v>
      </c>
      <c r="AY168" s="17" t="s">
        <v>128</v>
      </c>
      <c r="BE168" s="155">
        <f>IF(N168="základní",J168,0)</f>
        <v>0</v>
      </c>
      <c r="BF168" s="155">
        <f>IF(N168="snížená",J168,0)</f>
        <v>0</v>
      </c>
      <c r="BG168" s="155">
        <f>IF(N168="zákl. přenesená",J168,0)</f>
        <v>0</v>
      </c>
      <c r="BH168" s="155">
        <f>IF(N168="sníž. přenesená",J168,0)</f>
        <v>0</v>
      </c>
      <c r="BI168" s="155">
        <f>IF(N168="nulová",J168,0)</f>
        <v>0</v>
      </c>
      <c r="BJ168" s="17" t="s">
        <v>78</v>
      </c>
      <c r="BK168" s="155">
        <f>ROUND(I168*H168,2)</f>
        <v>0</v>
      </c>
      <c r="BL168" s="17" t="s">
        <v>135</v>
      </c>
      <c r="BM168" s="154" t="s">
        <v>291</v>
      </c>
    </row>
    <row r="169" spans="1:65" s="13" customFormat="1">
      <c r="B169" s="161"/>
      <c r="D169" s="156" t="s">
        <v>139</v>
      </c>
      <c r="E169" s="162" t="s">
        <v>3</v>
      </c>
      <c r="F169" s="163" t="s">
        <v>272</v>
      </c>
      <c r="H169" s="164">
        <v>2</v>
      </c>
      <c r="I169" s="165"/>
      <c r="L169" s="161"/>
      <c r="M169" s="166"/>
      <c r="N169" s="167"/>
      <c r="O169" s="167"/>
      <c r="P169" s="167"/>
      <c r="Q169" s="167"/>
      <c r="R169" s="167"/>
      <c r="S169" s="167"/>
      <c r="T169" s="168"/>
      <c r="AT169" s="162" t="s">
        <v>139</v>
      </c>
      <c r="AU169" s="162" t="s">
        <v>80</v>
      </c>
      <c r="AV169" s="13" t="s">
        <v>80</v>
      </c>
      <c r="AW169" s="13" t="s">
        <v>32</v>
      </c>
      <c r="AX169" s="13" t="s">
        <v>78</v>
      </c>
      <c r="AY169" s="162" t="s">
        <v>128</v>
      </c>
    </row>
    <row r="170" spans="1:65" s="2" customFormat="1" ht="24.25" customHeight="1">
      <c r="A170" s="32"/>
      <c r="B170" s="142"/>
      <c r="C170" s="177">
        <v>29</v>
      </c>
      <c r="D170" s="177" t="s">
        <v>284</v>
      </c>
      <c r="E170" s="178" t="s">
        <v>293</v>
      </c>
      <c r="F170" s="179" t="s">
        <v>294</v>
      </c>
      <c r="G170" s="180" t="s">
        <v>264</v>
      </c>
      <c r="H170" s="181">
        <v>2</v>
      </c>
      <c r="I170" s="182"/>
      <c r="J170" s="183">
        <f>ROUND(I170*H170,2)</f>
        <v>0</v>
      </c>
      <c r="K170" s="179" t="s">
        <v>3</v>
      </c>
      <c r="L170" s="184"/>
      <c r="M170" s="185" t="s">
        <v>3</v>
      </c>
      <c r="N170" s="186" t="s">
        <v>41</v>
      </c>
      <c r="O170" s="53"/>
      <c r="P170" s="152">
        <f>O170*H170</f>
        <v>0</v>
      </c>
      <c r="Q170" s="152">
        <v>5.0000000000000001E-3</v>
      </c>
      <c r="R170" s="152">
        <f>Q170*H170</f>
        <v>0.01</v>
      </c>
      <c r="S170" s="152">
        <v>0</v>
      </c>
      <c r="T170" s="153">
        <f>S170*H170</f>
        <v>0</v>
      </c>
      <c r="U170" s="32"/>
      <c r="V170" s="32"/>
      <c r="W170" s="32"/>
      <c r="X170" s="32"/>
      <c r="Y170" s="32"/>
      <c r="Z170" s="32"/>
      <c r="AA170" s="32"/>
      <c r="AB170" s="32"/>
      <c r="AC170" s="32"/>
      <c r="AD170" s="32"/>
      <c r="AE170" s="32"/>
      <c r="AR170" s="154" t="s">
        <v>170</v>
      </c>
      <c r="AT170" s="154" t="s">
        <v>284</v>
      </c>
      <c r="AU170" s="154" t="s">
        <v>80</v>
      </c>
      <c r="AY170" s="17" t="s">
        <v>128</v>
      </c>
      <c r="BE170" s="155">
        <f>IF(N170="základní",J170,0)</f>
        <v>0</v>
      </c>
      <c r="BF170" s="155">
        <f>IF(N170="snížená",J170,0)</f>
        <v>0</v>
      </c>
      <c r="BG170" s="155">
        <f>IF(N170="zákl. přenesená",J170,0)</f>
        <v>0</v>
      </c>
      <c r="BH170" s="155">
        <f>IF(N170="sníž. přenesená",J170,0)</f>
        <v>0</v>
      </c>
      <c r="BI170" s="155">
        <f>IF(N170="nulová",J170,0)</f>
        <v>0</v>
      </c>
      <c r="BJ170" s="17" t="s">
        <v>78</v>
      </c>
      <c r="BK170" s="155">
        <f>ROUND(I170*H170,2)</f>
        <v>0</v>
      </c>
      <c r="BL170" s="17" t="s">
        <v>135</v>
      </c>
      <c r="BM170" s="154" t="s">
        <v>295</v>
      </c>
    </row>
    <row r="171" spans="1:65" s="2" customFormat="1" ht="24.25" customHeight="1">
      <c r="A171" s="32"/>
      <c r="B171" s="142"/>
      <c r="C171" s="177">
        <v>30</v>
      </c>
      <c r="D171" s="177" t="s">
        <v>284</v>
      </c>
      <c r="E171" s="178" t="s">
        <v>297</v>
      </c>
      <c r="F171" s="179" t="s">
        <v>298</v>
      </c>
      <c r="G171" s="180" t="s">
        <v>264</v>
      </c>
      <c r="H171" s="181">
        <v>1600</v>
      </c>
      <c r="I171" s="182"/>
      <c r="J171" s="183">
        <f>ROUND(I171*H171,2)</f>
        <v>0</v>
      </c>
      <c r="K171" s="179" t="s">
        <v>134</v>
      </c>
      <c r="L171" s="184"/>
      <c r="M171" s="185" t="s">
        <v>3</v>
      </c>
      <c r="N171" s="186" t="s">
        <v>41</v>
      </c>
      <c r="O171" s="53"/>
      <c r="P171" s="152">
        <f>O171*H171</f>
        <v>0</v>
      </c>
      <c r="Q171" s="152">
        <v>0</v>
      </c>
      <c r="R171" s="152">
        <f>Q171*H171</f>
        <v>0</v>
      </c>
      <c r="S171" s="152">
        <v>0</v>
      </c>
      <c r="T171" s="153">
        <f>S171*H171</f>
        <v>0</v>
      </c>
      <c r="U171" s="32"/>
      <c r="V171" s="32"/>
      <c r="W171" s="32"/>
      <c r="X171" s="32"/>
      <c r="Y171" s="32"/>
      <c r="Z171" s="32"/>
      <c r="AA171" s="32"/>
      <c r="AB171" s="32"/>
      <c r="AC171" s="32"/>
      <c r="AD171" s="32"/>
      <c r="AE171" s="32"/>
      <c r="AR171" s="154" t="s">
        <v>170</v>
      </c>
      <c r="AT171" s="154" t="s">
        <v>284</v>
      </c>
      <c r="AU171" s="154" t="s">
        <v>80</v>
      </c>
      <c r="AY171" s="17" t="s">
        <v>128</v>
      </c>
      <c r="BE171" s="155">
        <f>IF(N171="základní",J171,0)</f>
        <v>0</v>
      </c>
      <c r="BF171" s="155">
        <f>IF(N171="snížená",J171,0)</f>
        <v>0</v>
      </c>
      <c r="BG171" s="155">
        <f>IF(N171="zákl. přenesená",J171,0)</f>
        <v>0</v>
      </c>
      <c r="BH171" s="155">
        <f>IF(N171="sníž. přenesená",J171,0)</f>
        <v>0</v>
      </c>
      <c r="BI171" s="155">
        <f>IF(N171="nulová",J171,0)</f>
        <v>0</v>
      </c>
      <c r="BJ171" s="17" t="s">
        <v>78</v>
      </c>
      <c r="BK171" s="155">
        <f>ROUND(I171*H171,2)</f>
        <v>0</v>
      </c>
      <c r="BL171" s="17" t="s">
        <v>135</v>
      </c>
      <c r="BM171" s="154" t="s">
        <v>299</v>
      </c>
    </row>
    <row r="172" spans="1:65" s="13" customFormat="1">
      <c r="B172" s="161"/>
      <c r="D172" s="156" t="s">
        <v>139</v>
      </c>
      <c r="E172" s="162" t="s">
        <v>3</v>
      </c>
      <c r="F172" s="163" t="s">
        <v>277</v>
      </c>
      <c r="H172" s="164">
        <v>1600</v>
      </c>
      <c r="I172" s="165"/>
      <c r="L172" s="161"/>
      <c r="M172" s="166"/>
      <c r="N172" s="167"/>
      <c r="O172" s="167"/>
      <c r="P172" s="167"/>
      <c r="Q172" s="167"/>
      <c r="R172" s="167"/>
      <c r="S172" s="167"/>
      <c r="T172" s="168"/>
      <c r="AT172" s="162" t="s">
        <v>139</v>
      </c>
      <c r="AU172" s="162" t="s">
        <v>80</v>
      </c>
      <c r="AV172" s="13" t="s">
        <v>80</v>
      </c>
      <c r="AW172" s="13" t="s">
        <v>32</v>
      </c>
      <c r="AX172" s="13" t="s">
        <v>78</v>
      </c>
      <c r="AY172" s="162" t="s">
        <v>128</v>
      </c>
    </row>
    <row r="173" spans="1:65" s="2" customFormat="1" ht="14.5" customHeight="1">
      <c r="A173" s="32"/>
      <c r="B173" s="142"/>
      <c r="C173" s="177">
        <v>31</v>
      </c>
      <c r="D173" s="177" t="s">
        <v>284</v>
      </c>
      <c r="E173" s="178" t="s">
        <v>301</v>
      </c>
      <c r="F173" s="179" t="s">
        <v>302</v>
      </c>
      <c r="G173" s="180" t="s">
        <v>264</v>
      </c>
      <c r="H173" s="181">
        <v>1600</v>
      </c>
      <c r="I173" s="182"/>
      <c r="J173" s="183">
        <f>ROUND(I173*H173,2)</f>
        <v>0</v>
      </c>
      <c r="K173" s="179" t="s">
        <v>134</v>
      </c>
      <c r="L173" s="184"/>
      <c r="M173" s="185" t="s">
        <v>3</v>
      </c>
      <c r="N173" s="186" t="s">
        <v>41</v>
      </c>
      <c r="O173" s="53"/>
      <c r="P173" s="152">
        <f>O173*H173</f>
        <v>0</v>
      </c>
      <c r="Q173" s="152">
        <v>0</v>
      </c>
      <c r="R173" s="152">
        <f>Q173*H173</f>
        <v>0</v>
      </c>
      <c r="S173" s="152">
        <v>0</v>
      </c>
      <c r="T173" s="153">
        <f>S173*H173</f>
        <v>0</v>
      </c>
      <c r="U173" s="32"/>
      <c r="V173" s="32"/>
      <c r="W173" s="32"/>
      <c r="X173" s="32"/>
      <c r="Y173" s="32"/>
      <c r="Z173" s="32"/>
      <c r="AA173" s="32"/>
      <c r="AB173" s="32"/>
      <c r="AC173" s="32"/>
      <c r="AD173" s="32"/>
      <c r="AE173" s="32"/>
      <c r="AR173" s="154" t="s">
        <v>170</v>
      </c>
      <c r="AT173" s="154" t="s">
        <v>284</v>
      </c>
      <c r="AU173" s="154" t="s">
        <v>80</v>
      </c>
      <c r="AY173" s="17" t="s">
        <v>128</v>
      </c>
      <c r="BE173" s="155">
        <f>IF(N173="základní",J173,0)</f>
        <v>0</v>
      </c>
      <c r="BF173" s="155">
        <f>IF(N173="snížená",J173,0)</f>
        <v>0</v>
      </c>
      <c r="BG173" s="155">
        <f>IF(N173="zákl. přenesená",J173,0)</f>
        <v>0</v>
      </c>
      <c r="BH173" s="155">
        <f>IF(N173="sníž. přenesená",J173,0)</f>
        <v>0</v>
      </c>
      <c r="BI173" s="155">
        <f>IF(N173="nulová",J173,0)</f>
        <v>0</v>
      </c>
      <c r="BJ173" s="17" t="s">
        <v>78</v>
      </c>
      <c r="BK173" s="155">
        <f>ROUND(I173*H173,2)</f>
        <v>0</v>
      </c>
      <c r="BL173" s="17" t="s">
        <v>135</v>
      </c>
      <c r="BM173" s="154" t="s">
        <v>303</v>
      </c>
    </row>
    <row r="174" spans="1:65" s="2" customFormat="1" ht="76.400000000000006" customHeight="1">
      <c r="A174" s="32"/>
      <c r="B174" s="142"/>
      <c r="C174" s="143">
        <v>32</v>
      </c>
      <c r="D174" s="143" t="s">
        <v>130</v>
      </c>
      <c r="E174" s="144" t="s">
        <v>305</v>
      </c>
      <c r="F174" s="145" t="s">
        <v>306</v>
      </c>
      <c r="G174" s="146" t="s">
        <v>145</v>
      </c>
      <c r="H174" s="147">
        <v>21</v>
      </c>
      <c r="I174" s="148"/>
      <c r="J174" s="149">
        <f>ROUND(I174*H174,2)</f>
        <v>0</v>
      </c>
      <c r="K174" s="145" t="s">
        <v>134</v>
      </c>
      <c r="L174" s="33"/>
      <c r="M174" s="150" t="s">
        <v>3</v>
      </c>
      <c r="N174" s="151" t="s">
        <v>41</v>
      </c>
      <c r="O174" s="53"/>
      <c r="P174" s="152">
        <f>O174*H174</f>
        <v>0</v>
      </c>
      <c r="Q174" s="152">
        <v>0</v>
      </c>
      <c r="R174" s="152">
        <f>Q174*H174</f>
        <v>0</v>
      </c>
      <c r="S174" s="152">
        <v>0</v>
      </c>
      <c r="T174" s="153">
        <f>S174*H174</f>
        <v>0</v>
      </c>
      <c r="U174" s="32"/>
      <c r="V174" s="32"/>
      <c r="W174" s="32"/>
      <c r="X174" s="32"/>
      <c r="Y174" s="32"/>
      <c r="Z174" s="32"/>
      <c r="AA174" s="32"/>
      <c r="AB174" s="32"/>
      <c r="AC174" s="32"/>
      <c r="AD174" s="32"/>
      <c r="AE174" s="32"/>
      <c r="AR174" s="154" t="s">
        <v>135</v>
      </c>
      <c r="AT174" s="154" t="s">
        <v>130</v>
      </c>
      <c r="AU174" s="154" t="s">
        <v>80</v>
      </c>
      <c r="AY174" s="17" t="s">
        <v>128</v>
      </c>
      <c r="BE174" s="155">
        <f>IF(N174="základní",J174,0)</f>
        <v>0</v>
      </c>
      <c r="BF174" s="155">
        <f>IF(N174="snížená",J174,0)</f>
        <v>0</v>
      </c>
      <c r="BG174" s="155">
        <f>IF(N174="zákl. přenesená",J174,0)</f>
        <v>0</v>
      </c>
      <c r="BH174" s="155">
        <f>IF(N174="sníž. přenesená",J174,0)</f>
        <v>0</v>
      </c>
      <c r="BI174" s="155">
        <f>IF(N174="nulová",J174,0)</f>
        <v>0</v>
      </c>
      <c r="BJ174" s="17" t="s">
        <v>78</v>
      </c>
      <c r="BK174" s="155">
        <f>ROUND(I174*H174,2)</f>
        <v>0</v>
      </c>
      <c r="BL174" s="17" t="s">
        <v>135</v>
      </c>
      <c r="BM174" s="154" t="s">
        <v>307</v>
      </c>
    </row>
    <row r="175" spans="1:65" s="2" customFormat="1" ht="99">
      <c r="A175" s="32"/>
      <c r="B175" s="33"/>
      <c r="C175" s="32"/>
      <c r="D175" s="156" t="s">
        <v>137</v>
      </c>
      <c r="E175" s="32"/>
      <c r="F175" s="157" t="s">
        <v>308</v>
      </c>
      <c r="G175" s="32"/>
      <c r="H175" s="32"/>
      <c r="I175" s="158"/>
      <c r="J175" s="32"/>
      <c r="K175" s="32"/>
      <c r="L175" s="33"/>
      <c r="M175" s="159"/>
      <c r="N175" s="160"/>
      <c r="O175" s="53"/>
      <c r="P175" s="53"/>
      <c r="Q175" s="53"/>
      <c r="R175" s="53"/>
      <c r="S175" s="53"/>
      <c r="T175" s="54"/>
      <c r="U175" s="32"/>
      <c r="V175" s="32"/>
      <c r="W175" s="32"/>
      <c r="X175" s="32"/>
      <c r="Y175" s="32"/>
      <c r="Z175" s="32"/>
      <c r="AA175" s="32"/>
      <c r="AB175" s="32"/>
      <c r="AC175" s="32"/>
      <c r="AD175" s="32"/>
      <c r="AE175" s="32"/>
      <c r="AT175" s="17" t="s">
        <v>137</v>
      </c>
      <c r="AU175" s="17" t="s">
        <v>80</v>
      </c>
    </row>
    <row r="176" spans="1:65" s="13" customFormat="1">
      <c r="B176" s="161"/>
      <c r="D176" s="156" t="s">
        <v>139</v>
      </c>
      <c r="E176" s="162" t="s">
        <v>3</v>
      </c>
      <c r="F176" s="163" t="s">
        <v>242</v>
      </c>
      <c r="H176" s="164">
        <v>21</v>
      </c>
      <c r="I176" s="165"/>
      <c r="L176" s="161"/>
      <c r="M176" s="166"/>
      <c r="N176" s="167"/>
      <c r="O176" s="167"/>
      <c r="P176" s="167"/>
      <c r="Q176" s="167"/>
      <c r="R176" s="167"/>
      <c r="S176" s="167"/>
      <c r="T176" s="168"/>
      <c r="AT176" s="162" t="s">
        <v>139</v>
      </c>
      <c r="AU176" s="162" t="s">
        <v>80</v>
      </c>
      <c r="AV176" s="13" t="s">
        <v>80</v>
      </c>
      <c r="AW176" s="13" t="s">
        <v>32</v>
      </c>
      <c r="AX176" s="13" t="s">
        <v>78</v>
      </c>
      <c r="AY176" s="162" t="s">
        <v>128</v>
      </c>
    </row>
    <row r="177" spans="1:65" s="12" customFormat="1" ht="22.9" customHeight="1">
      <c r="B177" s="129"/>
      <c r="D177" s="130" t="s">
        <v>69</v>
      </c>
      <c r="E177" s="140" t="s">
        <v>309</v>
      </c>
      <c r="F177" s="140" t="s">
        <v>310</v>
      </c>
      <c r="I177" s="132"/>
      <c r="J177" s="141">
        <f>BK177</f>
        <v>0</v>
      </c>
      <c r="L177" s="129"/>
      <c r="M177" s="134"/>
      <c r="N177" s="135"/>
      <c r="O177" s="135"/>
      <c r="P177" s="136">
        <f>SUM(P178:P179)</f>
        <v>0</v>
      </c>
      <c r="Q177" s="135"/>
      <c r="R177" s="136">
        <f>SUM(R178:R179)</f>
        <v>0</v>
      </c>
      <c r="S177" s="135"/>
      <c r="T177" s="137">
        <f>SUM(T178:T179)</f>
        <v>0</v>
      </c>
      <c r="AR177" s="130" t="s">
        <v>78</v>
      </c>
      <c r="AT177" s="138" t="s">
        <v>69</v>
      </c>
      <c r="AU177" s="138" t="s">
        <v>78</v>
      </c>
      <c r="AY177" s="130" t="s">
        <v>128</v>
      </c>
      <c r="BK177" s="139">
        <f>SUM(BK178:BK179)</f>
        <v>0</v>
      </c>
    </row>
    <row r="178" spans="1:65" s="2" customFormat="1" ht="24.25" customHeight="1">
      <c r="A178" s="32"/>
      <c r="B178" s="142"/>
      <c r="C178" s="143">
        <v>33</v>
      </c>
      <c r="D178" s="143" t="s">
        <v>130</v>
      </c>
      <c r="E178" s="144" t="s">
        <v>312</v>
      </c>
      <c r="F178" s="145" t="s">
        <v>313</v>
      </c>
      <c r="G178" s="146" t="s">
        <v>314</v>
      </c>
      <c r="H178" s="147">
        <v>5.46</v>
      </c>
      <c r="I178" s="148"/>
      <c r="J178" s="149">
        <f>ROUND(I178*H178,2)</f>
        <v>0</v>
      </c>
      <c r="K178" s="145" t="s">
        <v>134</v>
      </c>
      <c r="L178" s="33"/>
      <c r="M178" s="150" t="s">
        <v>3</v>
      </c>
      <c r="N178" s="151" t="s">
        <v>41</v>
      </c>
      <c r="O178" s="53"/>
      <c r="P178" s="152">
        <f>O178*H178</f>
        <v>0</v>
      </c>
      <c r="Q178" s="152">
        <v>0</v>
      </c>
      <c r="R178" s="152">
        <f>Q178*H178</f>
        <v>0</v>
      </c>
      <c r="S178" s="152">
        <v>0</v>
      </c>
      <c r="T178" s="153">
        <f>S178*H178</f>
        <v>0</v>
      </c>
      <c r="U178" s="32"/>
      <c r="V178" s="32"/>
      <c r="W178" s="32"/>
      <c r="X178" s="32"/>
      <c r="Y178" s="32"/>
      <c r="Z178" s="32"/>
      <c r="AA178" s="32"/>
      <c r="AB178" s="32"/>
      <c r="AC178" s="32"/>
      <c r="AD178" s="32"/>
      <c r="AE178" s="32"/>
      <c r="AR178" s="154" t="s">
        <v>135</v>
      </c>
      <c r="AT178" s="154" t="s">
        <v>130</v>
      </c>
      <c r="AU178" s="154" t="s">
        <v>80</v>
      </c>
      <c r="AY178" s="17" t="s">
        <v>128</v>
      </c>
      <c r="BE178" s="155">
        <f>IF(N178="základní",J178,0)</f>
        <v>0</v>
      </c>
      <c r="BF178" s="155">
        <f>IF(N178="snížená",J178,0)</f>
        <v>0</v>
      </c>
      <c r="BG178" s="155">
        <f>IF(N178="zákl. přenesená",J178,0)</f>
        <v>0</v>
      </c>
      <c r="BH178" s="155">
        <f>IF(N178="sníž. přenesená",J178,0)</f>
        <v>0</v>
      </c>
      <c r="BI178" s="155">
        <f>IF(N178="nulová",J178,0)</f>
        <v>0</v>
      </c>
      <c r="BJ178" s="17" t="s">
        <v>78</v>
      </c>
      <c r="BK178" s="155">
        <f>ROUND(I178*H178,2)</f>
        <v>0</v>
      </c>
      <c r="BL178" s="17" t="s">
        <v>135</v>
      </c>
      <c r="BM178" s="154" t="s">
        <v>315</v>
      </c>
    </row>
    <row r="179" spans="1:65" s="2" customFormat="1" ht="45">
      <c r="A179" s="32"/>
      <c r="B179" s="33"/>
      <c r="C179" s="32"/>
      <c r="D179" s="156" t="s">
        <v>137</v>
      </c>
      <c r="E179" s="32"/>
      <c r="F179" s="157" t="s">
        <v>316</v>
      </c>
      <c r="G179" s="32"/>
      <c r="H179" s="32"/>
      <c r="I179" s="158"/>
      <c r="J179" s="32"/>
      <c r="K179" s="32"/>
      <c r="L179" s="33"/>
      <c r="M179" s="159"/>
      <c r="N179" s="160"/>
      <c r="O179" s="53"/>
      <c r="P179" s="53"/>
      <c r="Q179" s="53"/>
      <c r="R179" s="53"/>
      <c r="S179" s="53"/>
      <c r="T179" s="54"/>
      <c r="U179" s="32"/>
      <c r="V179" s="32"/>
      <c r="W179" s="32"/>
      <c r="X179" s="32"/>
      <c r="Y179" s="32"/>
      <c r="Z179" s="32"/>
      <c r="AA179" s="32"/>
      <c r="AB179" s="32"/>
      <c r="AC179" s="32"/>
      <c r="AD179" s="32"/>
      <c r="AE179" s="32"/>
      <c r="AT179" s="17" t="s">
        <v>137</v>
      </c>
      <c r="AU179" s="17" t="s">
        <v>80</v>
      </c>
    </row>
    <row r="180" spans="1:65" s="12" customFormat="1" ht="22.9" customHeight="1">
      <c r="B180" s="129"/>
      <c r="D180" s="130" t="s">
        <v>69</v>
      </c>
      <c r="E180" s="140" t="s">
        <v>317</v>
      </c>
      <c r="F180" s="140" t="s">
        <v>318</v>
      </c>
      <c r="I180" s="132"/>
      <c r="J180" s="141">
        <f>BK180</f>
        <v>0</v>
      </c>
      <c r="L180" s="129"/>
      <c r="M180" s="134"/>
      <c r="N180" s="135"/>
      <c r="O180" s="135"/>
      <c r="P180" s="136">
        <f>P181</f>
        <v>0</v>
      </c>
      <c r="Q180" s="135"/>
      <c r="R180" s="136">
        <f>R181</f>
        <v>0</v>
      </c>
      <c r="S180" s="135"/>
      <c r="T180" s="137">
        <f>T181</f>
        <v>0</v>
      </c>
      <c r="AR180" s="130" t="s">
        <v>78</v>
      </c>
      <c r="AT180" s="138" t="s">
        <v>69</v>
      </c>
      <c r="AU180" s="138" t="s">
        <v>78</v>
      </c>
      <c r="AY180" s="130" t="s">
        <v>128</v>
      </c>
      <c r="BK180" s="139">
        <f>BK181</f>
        <v>0</v>
      </c>
    </row>
    <row r="181" spans="1:65" s="2" customFormat="1" ht="49.15" customHeight="1">
      <c r="A181" s="32"/>
      <c r="B181" s="142"/>
      <c r="C181" s="143">
        <v>34</v>
      </c>
      <c r="D181" s="143" t="s">
        <v>130</v>
      </c>
      <c r="E181" s="144" t="s">
        <v>320</v>
      </c>
      <c r="F181" s="145" t="s">
        <v>321</v>
      </c>
      <c r="G181" s="146" t="s">
        <v>314</v>
      </c>
      <c r="H181" s="147">
        <v>1.7869999999999999</v>
      </c>
      <c r="I181" s="148"/>
      <c r="J181" s="149">
        <f>ROUND(I181*H181,2)</f>
        <v>0</v>
      </c>
      <c r="K181" s="145" t="s">
        <v>134</v>
      </c>
      <c r="L181" s="33"/>
      <c r="M181" s="187" t="s">
        <v>3</v>
      </c>
      <c r="N181" s="188" t="s">
        <v>41</v>
      </c>
      <c r="O181" s="189"/>
      <c r="P181" s="190">
        <f>O181*H181</f>
        <v>0</v>
      </c>
      <c r="Q181" s="190">
        <v>0</v>
      </c>
      <c r="R181" s="190">
        <f>Q181*H181</f>
        <v>0</v>
      </c>
      <c r="S181" s="190">
        <v>0</v>
      </c>
      <c r="T181" s="191">
        <f>S181*H181</f>
        <v>0</v>
      </c>
      <c r="U181" s="32"/>
      <c r="V181" s="32"/>
      <c r="W181" s="32"/>
      <c r="X181" s="32"/>
      <c r="Y181" s="32"/>
      <c r="Z181" s="32"/>
      <c r="AA181" s="32"/>
      <c r="AB181" s="32"/>
      <c r="AC181" s="32"/>
      <c r="AD181" s="32"/>
      <c r="AE181" s="32"/>
      <c r="AR181" s="154" t="s">
        <v>135</v>
      </c>
      <c r="AT181" s="154" t="s">
        <v>130</v>
      </c>
      <c r="AU181" s="154" t="s">
        <v>80</v>
      </c>
      <c r="AY181" s="17" t="s">
        <v>128</v>
      </c>
      <c r="BE181" s="155">
        <f>IF(N181="základní",J181,0)</f>
        <v>0</v>
      </c>
      <c r="BF181" s="155">
        <f>IF(N181="snížená",J181,0)</f>
        <v>0</v>
      </c>
      <c r="BG181" s="155">
        <f>IF(N181="zákl. přenesená",J181,0)</f>
        <v>0</v>
      </c>
      <c r="BH181" s="155">
        <f>IF(N181="sníž. přenesená",J181,0)</f>
        <v>0</v>
      </c>
      <c r="BI181" s="155">
        <f>IF(N181="nulová",J181,0)</f>
        <v>0</v>
      </c>
      <c r="BJ181" s="17" t="s">
        <v>78</v>
      </c>
      <c r="BK181" s="155">
        <f>ROUND(I181*H181,2)</f>
        <v>0</v>
      </c>
      <c r="BL181" s="17" t="s">
        <v>135</v>
      </c>
      <c r="BM181" s="154" t="s">
        <v>322</v>
      </c>
    </row>
    <row r="182" spans="1:65" s="2" customFormat="1" ht="7" customHeight="1">
      <c r="A182" s="32"/>
      <c r="B182" s="42"/>
      <c r="C182" s="43"/>
      <c r="D182" s="43"/>
      <c r="E182" s="43"/>
      <c r="F182" s="43"/>
      <c r="G182" s="43"/>
      <c r="H182" s="43"/>
      <c r="I182" s="43"/>
      <c r="J182" s="43"/>
      <c r="K182" s="43"/>
      <c r="L182" s="33"/>
      <c r="M182" s="32"/>
      <c r="O182" s="32"/>
      <c r="P182" s="32"/>
      <c r="Q182" s="32"/>
      <c r="R182" s="32"/>
      <c r="S182" s="32"/>
      <c r="T182" s="32"/>
      <c r="U182" s="32"/>
      <c r="V182" s="32"/>
      <c r="W182" s="32"/>
      <c r="X182" s="32"/>
      <c r="Y182" s="32"/>
      <c r="Z182" s="32"/>
      <c r="AA182" s="32"/>
      <c r="AB182" s="32"/>
      <c r="AC182" s="32"/>
      <c r="AD182" s="32"/>
      <c r="AE182" s="32"/>
    </row>
  </sheetData>
  <autoFilter ref="C84:K181"/>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9"/>
  <sheetViews>
    <sheetView showGridLines="0" workbookViewId="0"/>
  </sheetViews>
  <sheetFormatPr defaultRowHeight="10"/>
  <cols>
    <col min="1" max="1" width="8.33203125" style="1" customWidth="1"/>
    <col min="2" max="2" width="1.1093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1.44140625" style="1" customWidth="1"/>
    <col min="9" max="11" width="20.10937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c r="L2" s="294" t="s">
        <v>6</v>
      </c>
      <c r="M2" s="295"/>
      <c r="N2" s="295"/>
      <c r="O2" s="295"/>
      <c r="P2" s="295"/>
      <c r="Q2" s="295"/>
      <c r="R2" s="295"/>
      <c r="S2" s="295"/>
      <c r="T2" s="295"/>
      <c r="U2" s="295"/>
      <c r="V2" s="295"/>
      <c r="AT2" s="17" t="s">
        <v>87</v>
      </c>
    </row>
    <row r="3" spans="1:46" s="1" customFormat="1" ht="7" customHeight="1">
      <c r="B3" s="18"/>
      <c r="C3" s="19"/>
      <c r="D3" s="19"/>
      <c r="E3" s="19"/>
      <c r="F3" s="19"/>
      <c r="G3" s="19"/>
      <c r="H3" s="19"/>
      <c r="I3" s="19"/>
      <c r="J3" s="19"/>
      <c r="K3" s="19"/>
      <c r="L3" s="20"/>
      <c r="AT3" s="17" t="s">
        <v>80</v>
      </c>
    </row>
    <row r="4" spans="1:46" s="1" customFormat="1" ht="25" customHeight="1">
      <c r="B4" s="20"/>
      <c r="D4" s="21" t="s">
        <v>100</v>
      </c>
      <c r="L4" s="20"/>
      <c r="M4" s="93" t="s">
        <v>11</v>
      </c>
      <c r="AT4" s="17" t="s">
        <v>4</v>
      </c>
    </row>
    <row r="5" spans="1:46" s="1" customFormat="1" ht="7" customHeight="1">
      <c r="B5" s="20"/>
      <c r="L5" s="20"/>
    </row>
    <row r="6" spans="1:46" s="1" customFormat="1" ht="12" customHeight="1">
      <c r="B6" s="20"/>
      <c r="D6" s="27" t="s">
        <v>16</v>
      </c>
      <c r="L6" s="20"/>
    </row>
    <row r="7" spans="1:46" s="1" customFormat="1" ht="16.5" customHeight="1">
      <c r="B7" s="20"/>
      <c r="E7" s="337" t="str">
        <f>'Rekapitulace stavby'!K6</f>
        <v>Dačice - rybník Peráček</v>
      </c>
      <c r="F7" s="338"/>
      <c r="G7" s="338"/>
      <c r="H7" s="338"/>
      <c r="L7" s="20"/>
    </row>
    <row r="8" spans="1:46" s="1" customFormat="1" ht="12" customHeight="1">
      <c r="B8" s="20"/>
      <c r="D8" s="27" t="s">
        <v>101</v>
      </c>
      <c r="L8" s="20"/>
    </row>
    <row r="9" spans="1:46" s="2" customFormat="1" ht="16.5" customHeight="1">
      <c r="A9" s="32"/>
      <c r="B9" s="33"/>
      <c r="C9" s="32"/>
      <c r="D9" s="32"/>
      <c r="E9" s="337" t="s">
        <v>323</v>
      </c>
      <c r="F9" s="336"/>
      <c r="G9" s="336"/>
      <c r="H9" s="336"/>
      <c r="I9" s="32"/>
      <c r="J9" s="32"/>
      <c r="K9" s="32"/>
      <c r="L9" s="94"/>
      <c r="S9" s="32"/>
      <c r="T9" s="32"/>
      <c r="U9" s="32"/>
      <c r="V9" s="32"/>
      <c r="W9" s="32"/>
      <c r="X9" s="32"/>
      <c r="Y9" s="32"/>
      <c r="Z9" s="32"/>
      <c r="AA9" s="32"/>
      <c r="AB9" s="32"/>
      <c r="AC9" s="32"/>
      <c r="AD9" s="32"/>
      <c r="AE9" s="32"/>
    </row>
    <row r="10" spans="1:46" s="2" customFormat="1" ht="12" customHeight="1">
      <c r="A10" s="32"/>
      <c r="B10" s="33"/>
      <c r="C10" s="32"/>
      <c r="D10" s="27" t="s">
        <v>324</v>
      </c>
      <c r="E10" s="32"/>
      <c r="F10" s="32"/>
      <c r="G10" s="32"/>
      <c r="H10" s="32"/>
      <c r="I10" s="32"/>
      <c r="J10" s="32"/>
      <c r="K10" s="32"/>
      <c r="L10" s="94"/>
      <c r="S10" s="32"/>
      <c r="T10" s="32"/>
      <c r="U10" s="32"/>
      <c r="V10" s="32"/>
      <c r="W10" s="32"/>
      <c r="X10" s="32"/>
      <c r="Y10" s="32"/>
      <c r="Z10" s="32"/>
      <c r="AA10" s="32"/>
      <c r="AB10" s="32"/>
      <c r="AC10" s="32"/>
      <c r="AD10" s="32"/>
      <c r="AE10" s="32"/>
    </row>
    <row r="11" spans="1:46" s="2" customFormat="1" ht="16.5" customHeight="1">
      <c r="A11" s="32"/>
      <c r="B11" s="33"/>
      <c r="C11" s="32"/>
      <c r="D11" s="32"/>
      <c r="E11" s="316" t="s">
        <v>325</v>
      </c>
      <c r="F11" s="336"/>
      <c r="G11" s="336"/>
      <c r="H11" s="336"/>
      <c r="I11" s="32"/>
      <c r="J11" s="32"/>
      <c r="K11" s="32"/>
      <c r="L11" s="94"/>
      <c r="S11" s="32"/>
      <c r="T11" s="32"/>
      <c r="U11" s="32"/>
      <c r="V11" s="32"/>
      <c r="W11" s="32"/>
      <c r="X11" s="32"/>
      <c r="Y11" s="32"/>
      <c r="Z11" s="32"/>
      <c r="AA11" s="32"/>
      <c r="AB11" s="32"/>
      <c r="AC11" s="32"/>
      <c r="AD11" s="32"/>
      <c r="AE11" s="32"/>
    </row>
    <row r="12" spans="1:46" s="2" customFormat="1">
      <c r="A12" s="32"/>
      <c r="B12" s="33"/>
      <c r="C12" s="32"/>
      <c r="D12" s="32"/>
      <c r="E12" s="32"/>
      <c r="F12" s="32"/>
      <c r="G12" s="32"/>
      <c r="H12" s="32"/>
      <c r="I12" s="32"/>
      <c r="J12" s="32"/>
      <c r="K12" s="32"/>
      <c r="L12" s="94"/>
      <c r="S12" s="32"/>
      <c r="T12" s="32"/>
      <c r="U12" s="32"/>
      <c r="V12" s="32"/>
      <c r="W12" s="32"/>
      <c r="X12" s="32"/>
      <c r="Y12" s="32"/>
      <c r="Z12" s="32"/>
      <c r="AA12" s="32"/>
      <c r="AB12" s="32"/>
      <c r="AC12" s="32"/>
      <c r="AD12" s="32"/>
      <c r="AE12" s="32"/>
    </row>
    <row r="13" spans="1:46" s="2" customFormat="1" ht="12" customHeight="1">
      <c r="A13" s="32"/>
      <c r="B13" s="33"/>
      <c r="C13" s="32"/>
      <c r="D13" s="27" t="s">
        <v>18</v>
      </c>
      <c r="E13" s="32"/>
      <c r="F13" s="25" t="s">
        <v>19</v>
      </c>
      <c r="G13" s="32"/>
      <c r="H13" s="32"/>
      <c r="I13" s="27" t="s">
        <v>20</v>
      </c>
      <c r="J13" s="25" t="s">
        <v>3</v>
      </c>
      <c r="K13" s="32"/>
      <c r="L13" s="94"/>
      <c r="S13" s="32"/>
      <c r="T13" s="32"/>
      <c r="U13" s="32"/>
      <c r="V13" s="32"/>
      <c r="W13" s="32"/>
      <c r="X13" s="32"/>
      <c r="Y13" s="32"/>
      <c r="Z13" s="32"/>
      <c r="AA13" s="32"/>
      <c r="AB13" s="32"/>
      <c r="AC13" s="32"/>
      <c r="AD13" s="32"/>
      <c r="AE13" s="32"/>
    </row>
    <row r="14" spans="1:46" s="2" customFormat="1" ht="12" customHeight="1">
      <c r="A14" s="32"/>
      <c r="B14" s="33"/>
      <c r="C14" s="32"/>
      <c r="D14" s="27" t="s">
        <v>21</v>
      </c>
      <c r="E14" s="32"/>
      <c r="F14" s="25" t="s">
        <v>22</v>
      </c>
      <c r="G14" s="32"/>
      <c r="H14" s="32"/>
      <c r="I14" s="27" t="s">
        <v>23</v>
      </c>
      <c r="J14" s="50" t="str">
        <f>'Rekapitulace stavby'!AN8</f>
        <v>1. 4. 2020</v>
      </c>
      <c r="K14" s="32"/>
      <c r="L14" s="94"/>
      <c r="S14" s="32"/>
      <c r="T14" s="32"/>
      <c r="U14" s="32"/>
      <c r="V14" s="32"/>
      <c r="W14" s="32"/>
      <c r="X14" s="32"/>
      <c r="Y14" s="32"/>
      <c r="Z14" s="32"/>
      <c r="AA14" s="32"/>
      <c r="AB14" s="32"/>
      <c r="AC14" s="32"/>
      <c r="AD14" s="32"/>
      <c r="AE14" s="32"/>
    </row>
    <row r="15" spans="1:46" s="2" customFormat="1" ht="10.9" customHeight="1">
      <c r="A15" s="32"/>
      <c r="B15" s="33"/>
      <c r="C15" s="32"/>
      <c r="D15" s="32"/>
      <c r="E15" s="32"/>
      <c r="F15" s="32"/>
      <c r="G15" s="32"/>
      <c r="H15" s="32"/>
      <c r="I15" s="32"/>
      <c r="J15" s="32"/>
      <c r="K15" s="32"/>
      <c r="L15" s="94"/>
      <c r="S15" s="32"/>
      <c r="T15" s="32"/>
      <c r="U15" s="32"/>
      <c r="V15" s="32"/>
      <c r="W15" s="32"/>
      <c r="X15" s="32"/>
      <c r="Y15" s="32"/>
      <c r="Z15" s="32"/>
      <c r="AA15" s="32"/>
      <c r="AB15" s="32"/>
      <c r="AC15" s="32"/>
      <c r="AD15" s="32"/>
      <c r="AE15" s="32"/>
    </row>
    <row r="16" spans="1:46" s="2" customFormat="1" ht="12" customHeight="1">
      <c r="A16" s="32"/>
      <c r="B16" s="33"/>
      <c r="C16" s="32"/>
      <c r="D16" s="27" t="s">
        <v>25</v>
      </c>
      <c r="E16" s="32"/>
      <c r="F16" s="32"/>
      <c r="G16" s="32"/>
      <c r="H16" s="32"/>
      <c r="I16" s="27" t="s">
        <v>26</v>
      </c>
      <c r="J16" s="25" t="str">
        <f>IF('Rekapitulace stavby'!AN10="","",'Rekapitulace stavby'!AN10)</f>
        <v/>
      </c>
      <c r="K16" s="32"/>
      <c r="L16" s="94"/>
      <c r="S16" s="32"/>
      <c r="T16" s="32"/>
      <c r="U16" s="32"/>
      <c r="V16" s="32"/>
      <c r="W16" s="32"/>
      <c r="X16" s="32"/>
      <c r="Y16" s="32"/>
      <c r="Z16" s="32"/>
      <c r="AA16" s="32"/>
      <c r="AB16" s="32"/>
      <c r="AC16" s="32"/>
      <c r="AD16" s="32"/>
      <c r="AE16" s="32"/>
    </row>
    <row r="17" spans="1:31" s="2" customFormat="1" ht="18" customHeight="1">
      <c r="A17" s="32"/>
      <c r="B17" s="33"/>
      <c r="C17" s="32"/>
      <c r="D17" s="32"/>
      <c r="E17" s="25" t="str">
        <f>IF('Rekapitulace stavby'!E11="","",'Rekapitulace stavby'!E11)</f>
        <v xml:space="preserve"> </v>
      </c>
      <c r="F17" s="32"/>
      <c r="G17" s="32"/>
      <c r="H17" s="32"/>
      <c r="I17" s="27" t="s">
        <v>28</v>
      </c>
      <c r="J17" s="25" t="str">
        <f>IF('Rekapitulace stavby'!AN11="","",'Rekapitulace stavby'!AN11)</f>
        <v/>
      </c>
      <c r="K17" s="32"/>
      <c r="L17" s="94"/>
      <c r="S17" s="32"/>
      <c r="T17" s="32"/>
      <c r="U17" s="32"/>
      <c r="V17" s="32"/>
      <c r="W17" s="32"/>
      <c r="X17" s="32"/>
      <c r="Y17" s="32"/>
      <c r="Z17" s="32"/>
      <c r="AA17" s="32"/>
      <c r="AB17" s="32"/>
      <c r="AC17" s="32"/>
      <c r="AD17" s="32"/>
      <c r="AE17" s="32"/>
    </row>
    <row r="18" spans="1:31" s="2" customFormat="1" ht="7" customHeight="1">
      <c r="A18" s="32"/>
      <c r="B18" s="33"/>
      <c r="C18" s="32"/>
      <c r="D18" s="32"/>
      <c r="E18" s="32"/>
      <c r="F18" s="32"/>
      <c r="G18" s="32"/>
      <c r="H18" s="32"/>
      <c r="I18" s="32"/>
      <c r="J18" s="32"/>
      <c r="K18" s="32"/>
      <c r="L18" s="94"/>
      <c r="S18" s="32"/>
      <c r="T18" s="32"/>
      <c r="U18" s="32"/>
      <c r="V18" s="32"/>
      <c r="W18" s="32"/>
      <c r="X18" s="32"/>
      <c r="Y18" s="32"/>
      <c r="Z18" s="32"/>
      <c r="AA18" s="32"/>
      <c r="AB18" s="32"/>
      <c r="AC18" s="32"/>
      <c r="AD18" s="32"/>
      <c r="AE18" s="32"/>
    </row>
    <row r="19" spans="1:31" s="2" customFormat="1" ht="12" customHeight="1">
      <c r="A19" s="32"/>
      <c r="B19" s="33"/>
      <c r="C19" s="32"/>
      <c r="D19" s="27" t="s">
        <v>1158</v>
      </c>
      <c r="E19" s="32"/>
      <c r="F19" s="32"/>
      <c r="G19" s="32"/>
      <c r="H19" s="32"/>
      <c r="I19" s="27" t="s">
        <v>26</v>
      </c>
      <c r="J19" s="28" t="str">
        <f>'Rekapitulace stavby'!AN13</f>
        <v>Vyplň údaj</v>
      </c>
      <c r="K19" s="32"/>
      <c r="L19" s="94"/>
      <c r="S19" s="32"/>
      <c r="T19" s="32"/>
      <c r="U19" s="32"/>
      <c r="V19" s="32"/>
      <c r="W19" s="32"/>
      <c r="X19" s="32"/>
      <c r="Y19" s="32"/>
      <c r="Z19" s="32"/>
      <c r="AA19" s="32"/>
      <c r="AB19" s="32"/>
      <c r="AC19" s="32"/>
      <c r="AD19" s="32"/>
      <c r="AE19" s="32"/>
    </row>
    <row r="20" spans="1:31" s="2" customFormat="1" ht="18" customHeight="1">
      <c r="A20" s="32"/>
      <c r="B20" s="33"/>
      <c r="C20" s="32"/>
      <c r="D20" s="32"/>
      <c r="E20" s="339" t="str">
        <f>'Rekapitulace stavby'!E14</f>
        <v>Vyplň údaj</v>
      </c>
      <c r="F20" s="306"/>
      <c r="G20" s="306"/>
      <c r="H20" s="306"/>
      <c r="I20" s="27" t="s">
        <v>28</v>
      </c>
      <c r="J20" s="28" t="str">
        <f>'Rekapitulace stavby'!AN14</f>
        <v>Vyplň údaj</v>
      </c>
      <c r="K20" s="32"/>
      <c r="L20" s="94"/>
      <c r="S20" s="32"/>
      <c r="T20" s="32"/>
      <c r="U20" s="32"/>
      <c r="V20" s="32"/>
      <c r="W20" s="32"/>
      <c r="X20" s="32"/>
      <c r="Y20" s="32"/>
      <c r="Z20" s="32"/>
      <c r="AA20" s="32"/>
      <c r="AB20" s="32"/>
      <c r="AC20" s="32"/>
      <c r="AD20" s="32"/>
      <c r="AE20" s="32"/>
    </row>
    <row r="21" spans="1:31" s="2" customFormat="1" ht="7" customHeight="1">
      <c r="A21" s="32"/>
      <c r="B21" s="33"/>
      <c r="C21" s="32"/>
      <c r="D21" s="32"/>
      <c r="E21" s="32"/>
      <c r="F21" s="32"/>
      <c r="G21" s="32"/>
      <c r="H21" s="32"/>
      <c r="I21" s="32"/>
      <c r="J21" s="32"/>
      <c r="K21" s="32"/>
      <c r="L21" s="94"/>
      <c r="S21" s="32"/>
      <c r="T21" s="32"/>
      <c r="U21" s="32"/>
      <c r="V21" s="32"/>
      <c r="W21" s="32"/>
      <c r="X21" s="32"/>
      <c r="Y21" s="32"/>
      <c r="Z21" s="32"/>
      <c r="AA21" s="32"/>
      <c r="AB21" s="32"/>
      <c r="AC21" s="32"/>
      <c r="AD21" s="32"/>
      <c r="AE21" s="32"/>
    </row>
    <row r="22" spans="1:31" s="2" customFormat="1" ht="12" customHeight="1">
      <c r="A22" s="32"/>
      <c r="B22" s="33"/>
      <c r="C22" s="32"/>
      <c r="D22" s="27" t="s">
        <v>30</v>
      </c>
      <c r="E22" s="32"/>
      <c r="F22" s="32"/>
      <c r="G22" s="32"/>
      <c r="H22" s="32"/>
      <c r="I22" s="27" t="s">
        <v>26</v>
      </c>
      <c r="J22" s="25" t="s">
        <v>3</v>
      </c>
      <c r="K22" s="32"/>
      <c r="L22" s="94"/>
      <c r="S22" s="32"/>
      <c r="T22" s="32"/>
      <c r="U22" s="32"/>
      <c r="V22" s="32"/>
      <c r="W22" s="32"/>
      <c r="X22" s="32"/>
      <c r="Y22" s="32"/>
      <c r="Z22" s="32"/>
      <c r="AA22" s="32"/>
      <c r="AB22" s="32"/>
      <c r="AC22" s="32"/>
      <c r="AD22" s="32"/>
      <c r="AE22" s="32"/>
    </row>
    <row r="23" spans="1:31" s="2" customFormat="1" ht="18" customHeight="1">
      <c r="A23" s="32"/>
      <c r="B23" s="33"/>
      <c r="C23" s="32"/>
      <c r="D23" s="32"/>
      <c r="E23" s="25" t="s">
        <v>31</v>
      </c>
      <c r="F23" s="32"/>
      <c r="G23" s="32"/>
      <c r="H23" s="32"/>
      <c r="I23" s="27" t="s">
        <v>28</v>
      </c>
      <c r="J23" s="25" t="s">
        <v>3</v>
      </c>
      <c r="K23" s="32"/>
      <c r="L23" s="94"/>
      <c r="S23" s="32"/>
      <c r="T23" s="32"/>
      <c r="U23" s="32"/>
      <c r="V23" s="32"/>
      <c r="W23" s="32"/>
      <c r="X23" s="32"/>
      <c r="Y23" s="32"/>
      <c r="Z23" s="32"/>
      <c r="AA23" s="32"/>
      <c r="AB23" s="32"/>
      <c r="AC23" s="32"/>
      <c r="AD23" s="32"/>
      <c r="AE23" s="32"/>
    </row>
    <row r="24" spans="1:31" s="2" customFormat="1" ht="7" customHeight="1">
      <c r="A24" s="32"/>
      <c r="B24" s="33"/>
      <c r="C24" s="32"/>
      <c r="D24" s="32"/>
      <c r="E24" s="32"/>
      <c r="F24" s="32"/>
      <c r="G24" s="32"/>
      <c r="H24" s="32"/>
      <c r="I24" s="32"/>
      <c r="J24" s="32"/>
      <c r="K24" s="32"/>
      <c r="L24" s="94"/>
      <c r="S24" s="32"/>
      <c r="T24" s="32"/>
      <c r="U24" s="32"/>
      <c r="V24" s="32"/>
      <c r="W24" s="32"/>
      <c r="X24" s="32"/>
      <c r="Y24" s="32"/>
      <c r="Z24" s="32"/>
      <c r="AA24" s="32"/>
      <c r="AB24" s="32"/>
      <c r="AC24" s="32"/>
      <c r="AD24" s="32"/>
      <c r="AE24" s="32"/>
    </row>
    <row r="25" spans="1:31" s="2" customFormat="1" ht="12" customHeight="1">
      <c r="A25" s="32"/>
      <c r="B25" s="33"/>
      <c r="C25" s="32"/>
      <c r="D25" s="27" t="s">
        <v>33</v>
      </c>
      <c r="E25" s="32"/>
      <c r="F25" s="32"/>
      <c r="G25" s="32"/>
      <c r="H25" s="32"/>
      <c r="I25" s="27" t="s">
        <v>26</v>
      </c>
      <c r="J25" s="25" t="str">
        <f>IF('Rekapitulace stavby'!AN19="","",'Rekapitulace stavby'!AN19)</f>
        <v/>
      </c>
      <c r="K25" s="32"/>
      <c r="L25" s="94"/>
      <c r="S25" s="32"/>
      <c r="T25" s="32"/>
      <c r="U25" s="32"/>
      <c r="V25" s="32"/>
      <c r="W25" s="32"/>
      <c r="X25" s="32"/>
      <c r="Y25" s="32"/>
      <c r="Z25" s="32"/>
      <c r="AA25" s="32"/>
      <c r="AB25" s="32"/>
      <c r="AC25" s="32"/>
      <c r="AD25" s="32"/>
      <c r="AE25" s="32"/>
    </row>
    <row r="26" spans="1:31" s="2" customFormat="1" ht="18" customHeight="1">
      <c r="A26" s="32"/>
      <c r="B26" s="33"/>
      <c r="C26" s="32"/>
      <c r="D26" s="32"/>
      <c r="E26" s="25" t="str">
        <f>IF('Rekapitulace stavby'!E20="","",'Rekapitulace stavby'!E20)</f>
        <v xml:space="preserve"> </v>
      </c>
      <c r="F26" s="32"/>
      <c r="G26" s="32"/>
      <c r="H26" s="32"/>
      <c r="I26" s="27" t="s">
        <v>28</v>
      </c>
      <c r="J26" s="25" t="str">
        <f>IF('Rekapitulace stavby'!AN20="","",'Rekapitulace stavby'!AN20)</f>
        <v/>
      </c>
      <c r="K26" s="32"/>
      <c r="L26" s="94"/>
      <c r="S26" s="32"/>
      <c r="T26" s="32"/>
      <c r="U26" s="32"/>
      <c r="V26" s="32"/>
      <c r="W26" s="32"/>
      <c r="X26" s="32"/>
      <c r="Y26" s="32"/>
      <c r="Z26" s="32"/>
      <c r="AA26" s="32"/>
      <c r="AB26" s="32"/>
      <c r="AC26" s="32"/>
      <c r="AD26" s="32"/>
      <c r="AE26" s="32"/>
    </row>
    <row r="27" spans="1:31" s="2" customFormat="1" ht="7" customHeight="1">
      <c r="A27" s="32"/>
      <c r="B27" s="33"/>
      <c r="C27" s="32"/>
      <c r="D27" s="32"/>
      <c r="E27" s="32"/>
      <c r="F27" s="32"/>
      <c r="G27" s="32"/>
      <c r="H27" s="32"/>
      <c r="I27" s="32"/>
      <c r="J27" s="32"/>
      <c r="K27" s="32"/>
      <c r="L27" s="94"/>
      <c r="S27" s="32"/>
      <c r="T27" s="32"/>
      <c r="U27" s="32"/>
      <c r="V27" s="32"/>
      <c r="W27" s="32"/>
      <c r="X27" s="32"/>
      <c r="Y27" s="32"/>
      <c r="Z27" s="32"/>
      <c r="AA27" s="32"/>
      <c r="AB27" s="32"/>
      <c r="AC27" s="32"/>
      <c r="AD27" s="32"/>
      <c r="AE27" s="32"/>
    </row>
    <row r="28" spans="1:31" s="2" customFormat="1" ht="12" customHeight="1">
      <c r="A28" s="32"/>
      <c r="B28" s="33"/>
      <c r="C28" s="32"/>
      <c r="D28" s="27" t="s">
        <v>34</v>
      </c>
      <c r="E28" s="32"/>
      <c r="F28" s="32"/>
      <c r="G28" s="32"/>
      <c r="H28" s="32"/>
      <c r="I28" s="32"/>
      <c r="J28" s="32"/>
      <c r="K28" s="32"/>
      <c r="L28" s="94"/>
      <c r="S28" s="32"/>
      <c r="T28" s="32"/>
      <c r="U28" s="32"/>
      <c r="V28" s="32"/>
      <c r="W28" s="32"/>
      <c r="X28" s="32"/>
      <c r="Y28" s="32"/>
      <c r="Z28" s="32"/>
      <c r="AA28" s="32"/>
      <c r="AB28" s="32"/>
      <c r="AC28" s="32"/>
      <c r="AD28" s="32"/>
      <c r="AE28" s="32"/>
    </row>
    <row r="29" spans="1:31" s="8" customFormat="1" ht="16.5" customHeight="1">
      <c r="A29" s="95"/>
      <c r="B29" s="96"/>
      <c r="C29" s="95"/>
      <c r="D29" s="95"/>
      <c r="E29" s="310" t="s">
        <v>3</v>
      </c>
      <c r="F29" s="310"/>
      <c r="G29" s="310"/>
      <c r="H29" s="310"/>
      <c r="I29" s="95"/>
      <c r="J29" s="95"/>
      <c r="K29" s="95"/>
      <c r="L29" s="97"/>
      <c r="S29" s="95"/>
      <c r="T29" s="95"/>
      <c r="U29" s="95"/>
      <c r="V29" s="95"/>
      <c r="W29" s="95"/>
      <c r="X29" s="95"/>
      <c r="Y29" s="95"/>
      <c r="Z29" s="95"/>
      <c r="AA29" s="95"/>
      <c r="AB29" s="95"/>
      <c r="AC29" s="95"/>
      <c r="AD29" s="95"/>
      <c r="AE29" s="95"/>
    </row>
    <row r="30" spans="1:31" s="2" customFormat="1" ht="7" customHeight="1">
      <c r="A30" s="32"/>
      <c r="B30" s="33"/>
      <c r="C30" s="32"/>
      <c r="D30" s="32"/>
      <c r="E30" s="32"/>
      <c r="F30" s="32"/>
      <c r="G30" s="32"/>
      <c r="H30" s="32"/>
      <c r="I30" s="32"/>
      <c r="J30" s="32"/>
      <c r="K30" s="32"/>
      <c r="L30" s="94"/>
      <c r="S30" s="32"/>
      <c r="T30" s="32"/>
      <c r="U30" s="32"/>
      <c r="V30" s="32"/>
      <c r="W30" s="32"/>
      <c r="X30" s="32"/>
      <c r="Y30" s="32"/>
      <c r="Z30" s="32"/>
      <c r="AA30" s="32"/>
      <c r="AB30" s="32"/>
      <c r="AC30" s="32"/>
      <c r="AD30" s="32"/>
      <c r="AE30" s="32"/>
    </row>
    <row r="31" spans="1:31" s="2" customFormat="1" ht="7" customHeight="1">
      <c r="A31" s="32"/>
      <c r="B31" s="33"/>
      <c r="C31" s="32"/>
      <c r="D31" s="61"/>
      <c r="E31" s="61"/>
      <c r="F31" s="61"/>
      <c r="G31" s="61"/>
      <c r="H31" s="61"/>
      <c r="I31" s="61"/>
      <c r="J31" s="61"/>
      <c r="K31" s="61"/>
      <c r="L31" s="94"/>
      <c r="S31" s="32"/>
      <c r="T31" s="32"/>
      <c r="U31" s="32"/>
      <c r="V31" s="32"/>
      <c r="W31" s="32"/>
      <c r="X31" s="32"/>
      <c r="Y31" s="32"/>
      <c r="Z31" s="32"/>
      <c r="AA31" s="32"/>
      <c r="AB31" s="32"/>
      <c r="AC31" s="32"/>
      <c r="AD31" s="32"/>
      <c r="AE31" s="32"/>
    </row>
    <row r="32" spans="1:31" s="2" customFormat="1" ht="25.4" customHeight="1">
      <c r="A32" s="32"/>
      <c r="B32" s="33"/>
      <c r="C32" s="32"/>
      <c r="D32" s="98" t="s">
        <v>36</v>
      </c>
      <c r="E32" s="32"/>
      <c r="F32" s="32"/>
      <c r="G32" s="32"/>
      <c r="H32" s="32"/>
      <c r="I32" s="32"/>
      <c r="J32" s="66">
        <f>ROUND(J89, 2)</f>
        <v>0</v>
      </c>
      <c r="K32" s="32"/>
      <c r="L32" s="94"/>
      <c r="S32" s="32"/>
      <c r="T32" s="32"/>
      <c r="U32" s="32"/>
      <c r="V32" s="32"/>
      <c r="W32" s="32"/>
      <c r="X32" s="32"/>
      <c r="Y32" s="32"/>
      <c r="Z32" s="32"/>
      <c r="AA32" s="32"/>
      <c r="AB32" s="32"/>
      <c r="AC32" s="32"/>
      <c r="AD32" s="32"/>
      <c r="AE32" s="32"/>
    </row>
    <row r="33" spans="1:31" s="2" customFormat="1" ht="7" customHeight="1">
      <c r="A33" s="32"/>
      <c r="B33" s="33"/>
      <c r="C33" s="32"/>
      <c r="D33" s="61"/>
      <c r="E33" s="61"/>
      <c r="F33" s="61"/>
      <c r="G33" s="61"/>
      <c r="H33" s="61"/>
      <c r="I33" s="61"/>
      <c r="J33" s="61"/>
      <c r="K33" s="61"/>
      <c r="L33" s="94"/>
      <c r="S33" s="32"/>
      <c r="T33" s="32"/>
      <c r="U33" s="32"/>
      <c r="V33" s="32"/>
      <c r="W33" s="32"/>
      <c r="X33" s="32"/>
      <c r="Y33" s="32"/>
      <c r="Z33" s="32"/>
      <c r="AA33" s="32"/>
      <c r="AB33" s="32"/>
      <c r="AC33" s="32"/>
      <c r="AD33" s="32"/>
      <c r="AE33" s="32"/>
    </row>
    <row r="34" spans="1:31" s="2" customFormat="1" ht="14.5" customHeight="1">
      <c r="A34" s="32"/>
      <c r="B34" s="33"/>
      <c r="C34" s="32"/>
      <c r="D34" s="32"/>
      <c r="E34" s="32"/>
      <c r="F34" s="36" t="s">
        <v>38</v>
      </c>
      <c r="G34" s="32"/>
      <c r="H34" s="32"/>
      <c r="I34" s="36" t="s">
        <v>37</v>
      </c>
      <c r="J34" s="36" t="s">
        <v>39</v>
      </c>
      <c r="K34" s="32"/>
      <c r="L34" s="94"/>
      <c r="S34" s="32"/>
      <c r="T34" s="32"/>
      <c r="U34" s="32"/>
      <c r="V34" s="32"/>
      <c r="W34" s="32"/>
      <c r="X34" s="32"/>
      <c r="Y34" s="32"/>
      <c r="Z34" s="32"/>
      <c r="AA34" s="32"/>
      <c r="AB34" s="32"/>
      <c r="AC34" s="32"/>
      <c r="AD34" s="32"/>
      <c r="AE34" s="32"/>
    </row>
    <row r="35" spans="1:31" s="2" customFormat="1" ht="14.5" customHeight="1">
      <c r="A35" s="32"/>
      <c r="B35" s="33"/>
      <c r="C35" s="32"/>
      <c r="D35" s="99" t="s">
        <v>40</v>
      </c>
      <c r="E35" s="27" t="s">
        <v>41</v>
      </c>
      <c r="F35" s="100">
        <f>ROUND((SUM(BE89:BE148)),  2)</f>
        <v>0</v>
      </c>
      <c r="G35" s="32"/>
      <c r="H35" s="32"/>
      <c r="I35" s="101">
        <v>0.21</v>
      </c>
      <c r="J35" s="100">
        <f>ROUND(((SUM(BE89:BE148))*I35),  2)</f>
        <v>0</v>
      </c>
      <c r="K35" s="32"/>
      <c r="L35" s="94"/>
      <c r="S35" s="32"/>
      <c r="T35" s="32"/>
      <c r="U35" s="32"/>
      <c r="V35" s="32"/>
      <c r="W35" s="32"/>
      <c r="X35" s="32"/>
      <c r="Y35" s="32"/>
      <c r="Z35" s="32"/>
      <c r="AA35" s="32"/>
      <c r="AB35" s="32"/>
      <c r="AC35" s="32"/>
      <c r="AD35" s="32"/>
      <c r="AE35" s="32"/>
    </row>
    <row r="36" spans="1:31" s="2" customFormat="1" ht="14.5" customHeight="1">
      <c r="A36" s="32"/>
      <c r="B36" s="33"/>
      <c r="C36" s="32"/>
      <c r="D36" s="32"/>
      <c r="E36" s="27" t="s">
        <v>42</v>
      </c>
      <c r="F36" s="100">
        <f>ROUND((SUM(BF89:BF148)),  2)</f>
        <v>0</v>
      </c>
      <c r="G36" s="32"/>
      <c r="H36" s="32"/>
      <c r="I36" s="101">
        <v>0.15</v>
      </c>
      <c r="J36" s="100">
        <f>ROUND(((SUM(BF89:BF148))*I36),  2)</f>
        <v>0</v>
      </c>
      <c r="K36" s="32"/>
      <c r="L36" s="94"/>
      <c r="S36" s="32"/>
      <c r="T36" s="32"/>
      <c r="U36" s="32"/>
      <c r="V36" s="32"/>
      <c r="W36" s="32"/>
      <c r="X36" s="32"/>
      <c r="Y36" s="32"/>
      <c r="Z36" s="32"/>
      <c r="AA36" s="32"/>
      <c r="AB36" s="32"/>
      <c r="AC36" s="32"/>
      <c r="AD36" s="32"/>
      <c r="AE36" s="32"/>
    </row>
    <row r="37" spans="1:31" s="2" customFormat="1" ht="14.5" hidden="1" customHeight="1">
      <c r="A37" s="32"/>
      <c r="B37" s="33"/>
      <c r="C37" s="32"/>
      <c r="D37" s="32"/>
      <c r="E37" s="27" t="s">
        <v>43</v>
      </c>
      <c r="F37" s="100">
        <f>ROUND((SUM(BG89:BG148)),  2)</f>
        <v>0</v>
      </c>
      <c r="G37" s="32"/>
      <c r="H37" s="32"/>
      <c r="I37" s="101">
        <v>0.21</v>
      </c>
      <c r="J37" s="100">
        <f>0</f>
        <v>0</v>
      </c>
      <c r="K37" s="32"/>
      <c r="L37" s="94"/>
      <c r="S37" s="32"/>
      <c r="T37" s="32"/>
      <c r="U37" s="32"/>
      <c r="V37" s="32"/>
      <c r="W37" s="32"/>
      <c r="X37" s="32"/>
      <c r="Y37" s="32"/>
      <c r="Z37" s="32"/>
      <c r="AA37" s="32"/>
      <c r="AB37" s="32"/>
      <c r="AC37" s="32"/>
      <c r="AD37" s="32"/>
      <c r="AE37" s="32"/>
    </row>
    <row r="38" spans="1:31" s="2" customFormat="1" ht="14.5" hidden="1" customHeight="1">
      <c r="A38" s="32"/>
      <c r="B38" s="33"/>
      <c r="C38" s="32"/>
      <c r="D38" s="32"/>
      <c r="E38" s="27" t="s">
        <v>44</v>
      </c>
      <c r="F38" s="100">
        <f>ROUND((SUM(BH89:BH148)),  2)</f>
        <v>0</v>
      </c>
      <c r="G38" s="32"/>
      <c r="H38" s="32"/>
      <c r="I38" s="101">
        <v>0.15</v>
      </c>
      <c r="J38" s="100">
        <f>0</f>
        <v>0</v>
      </c>
      <c r="K38" s="32"/>
      <c r="L38" s="94"/>
      <c r="S38" s="32"/>
      <c r="T38" s="32"/>
      <c r="U38" s="32"/>
      <c r="V38" s="32"/>
      <c r="W38" s="32"/>
      <c r="X38" s="32"/>
      <c r="Y38" s="32"/>
      <c r="Z38" s="32"/>
      <c r="AA38" s="32"/>
      <c r="AB38" s="32"/>
      <c r="AC38" s="32"/>
      <c r="AD38" s="32"/>
      <c r="AE38" s="32"/>
    </row>
    <row r="39" spans="1:31" s="2" customFormat="1" ht="14.5" hidden="1" customHeight="1">
      <c r="A39" s="32"/>
      <c r="B39" s="33"/>
      <c r="C39" s="32"/>
      <c r="D39" s="32"/>
      <c r="E39" s="27" t="s">
        <v>45</v>
      </c>
      <c r="F39" s="100">
        <f>ROUND((SUM(BI89:BI148)),  2)</f>
        <v>0</v>
      </c>
      <c r="G39" s="32"/>
      <c r="H39" s="32"/>
      <c r="I39" s="101">
        <v>0</v>
      </c>
      <c r="J39" s="100">
        <f>0</f>
        <v>0</v>
      </c>
      <c r="K39" s="32"/>
      <c r="L39" s="94"/>
      <c r="S39" s="32"/>
      <c r="T39" s="32"/>
      <c r="U39" s="32"/>
      <c r="V39" s="32"/>
      <c r="W39" s="32"/>
      <c r="X39" s="32"/>
      <c r="Y39" s="32"/>
      <c r="Z39" s="32"/>
      <c r="AA39" s="32"/>
      <c r="AB39" s="32"/>
      <c r="AC39" s="32"/>
      <c r="AD39" s="32"/>
      <c r="AE39" s="32"/>
    </row>
    <row r="40" spans="1:31" s="2" customFormat="1" ht="7" customHeight="1">
      <c r="A40" s="32"/>
      <c r="B40" s="33"/>
      <c r="C40" s="32"/>
      <c r="D40" s="32"/>
      <c r="E40" s="32"/>
      <c r="F40" s="32"/>
      <c r="G40" s="32"/>
      <c r="H40" s="32"/>
      <c r="I40" s="32"/>
      <c r="J40" s="32"/>
      <c r="K40" s="32"/>
      <c r="L40" s="94"/>
      <c r="S40" s="32"/>
      <c r="T40" s="32"/>
      <c r="U40" s="32"/>
      <c r="V40" s="32"/>
      <c r="W40" s="32"/>
      <c r="X40" s="32"/>
      <c r="Y40" s="32"/>
      <c r="Z40" s="32"/>
      <c r="AA40" s="32"/>
      <c r="AB40" s="32"/>
      <c r="AC40" s="32"/>
      <c r="AD40" s="32"/>
      <c r="AE40" s="32"/>
    </row>
    <row r="41" spans="1:31" s="2" customFormat="1" ht="25.4" customHeight="1">
      <c r="A41" s="32"/>
      <c r="B41" s="33"/>
      <c r="C41" s="102"/>
      <c r="D41" s="103" t="s">
        <v>46</v>
      </c>
      <c r="E41" s="55"/>
      <c r="F41" s="55"/>
      <c r="G41" s="104" t="s">
        <v>47</v>
      </c>
      <c r="H41" s="105" t="s">
        <v>48</v>
      </c>
      <c r="I41" s="55"/>
      <c r="J41" s="106">
        <f>SUM(J32:J39)</f>
        <v>0</v>
      </c>
      <c r="K41" s="107"/>
      <c r="L41" s="94"/>
      <c r="S41" s="32"/>
      <c r="T41" s="32"/>
      <c r="U41" s="32"/>
      <c r="V41" s="32"/>
      <c r="W41" s="32"/>
      <c r="X41" s="32"/>
      <c r="Y41" s="32"/>
      <c r="Z41" s="32"/>
      <c r="AA41" s="32"/>
      <c r="AB41" s="32"/>
      <c r="AC41" s="32"/>
      <c r="AD41" s="32"/>
      <c r="AE41" s="32"/>
    </row>
    <row r="42" spans="1:31" s="2" customFormat="1" ht="14.5" customHeight="1">
      <c r="A42" s="32"/>
      <c r="B42" s="42"/>
      <c r="C42" s="43"/>
      <c r="D42" s="43"/>
      <c r="E42" s="43"/>
      <c r="F42" s="43"/>
      <c r="G42" s="43"/>
      <c r="H42" s="43"/>
      <c r="I42" s="43"/>
      <c r="J42" s="43"/>
      <c r="K42" s="43"/>
      <c r="L42" s="94"/>
      <c r="S42" s="32"/>
      <c r="T42" s="32"/>
      <c r="U42" s="32"/>
      <c r="V42" s="32"/>
      <c r="W42" s="32"/>
      <c r="X42" s="32"/>
      <c r="Y42" s="32"/>
      <c r="Z42" s="32"/>
      <c r="AA42" s="32"/>
      <c r="AB42" s="32"/>
      <c r="AC42" s="32"/>
      <c r="AD42" s="32"/>
      <c r="AE42" s="32"/>
    </row>
    <row r="46" spans="1:31" s="2" customFormat="1" ht="7" customHeight="1">
      <c r="A46" s="32"/>
      <c r="B46" s="44"/>
      <c r="C46" s="45"/>
      <c r="D46" s="45"/>
      <c r="E46" s="45"/>
      <c r="F46" s="45"/>
      <c r="G46" s="45"/>
      <c r="H46" s="45"/>
      <c r="I46" s="45"/>
      <c r="J46" s="45"/>
      <c r="K46" s="45"/>
      <c r="L46" s="94"/>
      <c r="S46" s="32"/>
      <c r="T46" s="32"/>
      <c r="U46" s="32"/>
      <c r="V46" s="32"/>
      <c r="W46" s="32"/>
      <c r="X46" s="32"/>
      <c r="Y46" s="32"/>
      <c r="Z46" s="32"/>
      <c r="AA46" s="32"/>
      <c r="AB46" s="32"/>
      <c r="AC46" s="32"/>
      <c r="AD46" s="32"/>
      <c r="AE46" s="32"/>
    </row>
    <row r="47" spans="1:31" s="2" customFormat="1" ht="25" customHeight="1">
      <c r="A47" s="32"/>
      <c r="B47" s="33"/>
      <c r="C47" s="21" t="s">
        <v>103</v>
      </c>
      <c r="D47" s="32"/>
      <c r="E47" s="32"/>
      <c r="F47" s="32"/>
      <c r="G47" s="32"/>
      <c r="H47" s="32"/>
      <c r="I47" s="32"/>
      <c r="J47" s="32"/>
      <c r="K47" s="32"/>
      <c r="L47" s="94"/>
      <c r="S47" s="32"/>
      <c r="T47" s="32"/>
      <c r="U47" s="32"/>
      <c r="V47" s="32"/>
      <c r="W47" s="32"/>
      <c r="X47" s="32"/>
      <c r="Y47" s="32"/>
      <c r="Z47" s="32"/>
      <c r="AA47" s="32"/>
      <c r="AB47" s="32"/>
      <c r="AC47" s="32"/>
      <c r="AD47" s="32"/>
      <c r="AE47" s="32"/>
    </row>
    <row r="48" spans="1:31" s="2" customFormat="1" ht="7" customHeight="1">
      <c r="A48" s="32"/>
      <c r="B48" s="33"/>
      <c r="C48" s="32"/>
      <c r="D48" s="32"/>
      <c r="E48" s="32"/>
      <c r="F48" s="32"/>
      <c r="G48" s="32"/>
      <c r="H48" s="32"/>
      <c r="I48" s="32"/>
      <c r="J48" s="32"/>
      <c r="K48" s="32"/>
      <c r="L48" s="94"/>
      <c r="S48" s="32"/>
      <c r="T48" s="32"/>
      <c r="U48" s="32"/>
      <c r="V48" s="32"/>
      <c r="W48" s="32"/>
      <c r="X48" s="32"/>
      <c r="Y48" s="32"/>
      <c r="Z48" s="32"/>
      <c r="AA48" s="32"/>
      <c r="AB48" s="32"/>
      <c r="AC48" s="32"/>
      <c r="AD48" s="32"/>
      <c r="AE48" s="32"/>
    </row>
    <row r="49" spans="1:47" s="2" customFormat="1" ht="12" customHeight="1">
      <c r="A49" s="32"/>
      <c r="B49" s="33"/>
      <c r="C49" s="27" t="s">
        <v>16</v>
      </c>
      <c r="D49" s="32"/>
      <c r="E49" s="32"/>
      <c r="F49" s="32"/>
      <c r="G49" s="32"/>
      <c r="H49" s="32"/>
      <c r="I49" s="32"/>
      <c r="J49" s="32"/>
      <c r="K49" s="32"/>
      <c r="L49" s="94"/>
      <c r="S49" s="32"/>
      <c r="T49" s="32"/>
      <c r="U49" s="32"/>
      <c r="V49" s="32"/>
      <c r="W49" s="32"/>
      <c r="X49" s="32"/>
      <c r="Y49" s="32"/>
      <c r="Z49" s="32"/>
      <c r="AA49" s="32"/>
      <c r="AB49" s="32"/>
      <c r="AC49" s="32"/>
      <c r="AD49" s="32"/>
      <c r="AE49" s="32"/>
    </row>
    <row r="50" spans="1:47" s="2" customFormat="1" ht="16.5" customHeight="1">
      <c r="A50" s="32"/>
      <c r="B50" s="33"/>
      <c r="C50" s="32"/>
      <c r="D50" s="32"/>
      <c r="E50" s="337" t="str">
        <f>E7</f>
        <v>Dačice - rybník Peráček</v>
      </c>
      <c r="F50" s="338"/>
      <c r="G50" s="338"/>
      <c r="H50" s="338"/>
      <c r="I50" s="32"/>
      <c r="J50" s="32"/>
      <c r="K50" s="32"/>
      <c r="L50" s="94"/>
      <c r="S50" s="32"/>
      <c r="T50" s="32"/>
      <c r="U50" s="32"/>
      <c r="V50" s="32"/>
      <c r="W50" s="32"/>
      <c r="X50" s="32"/>
      <c r="Y50" s="32"/>
      <c r="Z50" s="32"/>
      <c r="AA50" s="32"/>
      <c r="AB50" s="32"/>
      <c r="AC50" s="32"/>
      <c r="AD50" s="32"/>
      <c r="AE50" s="32"/>
    </row>
    <row r="51" spans="1:47" s="1" customFormat="1" ht="12" customHeight="1">
      <c r="B51" s="20"/>
      <c r="C51" s="27" t="s">
        <v>101</v>
      </c>
      <c r="L51" s="20"/>
    </row>
    <row r="52" spans="1:47" s="2" customFormat="1" ht="16.5" customHeight="1">
      <c r="A52" s="32"/>
      <c r="B52" s="33"/>
      <c r="C52" s="32"/>
      <c r="D52" s="32"/>
      <c r="E52" s="337" t="s">
        <v>323</v>
      </c>
      <c r="F52" s="336"/>
      <c r="G52" s="336"/>
      <c r="H52" s="336"/>
      <c r="I52" s="32"/>
      <c r="J52" s="32"/>
      <c r="K52" s="32"/>
      <c r="L52" s="94"/>
      <c r="S52" s="32"/>
      <c r="T52" s="32"/>
      <c r="U52" s="32"/>
      <c r="V52" s="32"/>
      <c r="W52" s="32"/>
      <c r="X52" s="32"/>
      <c r="Y52" s="32"/>
      <c r="Z52" s="32"/>
      <c r="AA52" s="32"/>
      <c r="AB52" s="32"/>
      <c r="AC52" s="32"/>
      <c r="AD52" s="32"/>
      <c r="AE52" s="32"/>
    </row>
    <row r="53" spans="1:47" s="2" customFormat="1" ht="12" customHeight="1">
      <c r="A53" s="32"/>
      <c r="B53" s="33"/>
      <c r="C53" s="27" t="s">
        <v>324</v>
      </c>
      <c r="D53" s="32"/>
      <c r="E53" s="32"/>
      <c r="F53" s="32"/>
      <c r="G53" s="32"/>
      <c r="H53" s="32"/>
      <c r="I53" s="32"/>
      <c r="J53" s="32"/>
      <c r="K53" s="32"/>
      <c r="L53" s="94"/>
      <c r="S53" s="32"/>
      <c r="T53" s="32"/>
      <c r="U53" s="32"/>
      <c r="V53" s="32"/>
      <c r="W53" s="32"/>
      <c r="X53" s="32"/>
      <c r="Y53" s="32"/>
      <c r="Z53" s="32"/>
      <c r="AA53" s="32"/>
      <c r="AB53" s="32"/>
      <c r="AC53" s="32"/>
      <c r="AD53" s="32"/>
      <c r="AE53" s="32"/>
    </row>
    <row r="54" spans="1:47" s="2" customFormat="1" ht="16.5" customHeight="1">
      <c r="A54" s="32"/>
      <c r="B54" s="33"/>
      <c r="C54" s="32"/>
      <c r="D54" s="32"/>
      <c r="E54" s="316" t="str">
        <f>E11</f>
        <v>01 - oprava hráze</v>
      </c>
      <c r="F54" s="336"/>
      <c r="G54" s="336"/>
      <c r="H54" s="336"/>
      <c r="I54" s="32"/>
      <c r="J54" s="32"/>
      <c r="K54" s="32"/>
      <c r="L54" s="94"/>
      <c r="S54" s="32"/>
      <c r="T54" s="32"/>
      <c r="U54" s="32"/>
      <c r="V54" s="32"/>
      <c r="W54" s="32"/>
      <c r="X54" s="32"/>
      <c r="Y54" s="32"/>
      <c r="Z54" s="32"/>
      <c r="AA54" s="32"/>
      <c r="AB54" s="32"/>
      <c r="AC54" s="32"/>
      <c r="AD54" s="32"/>
      <c r="AE54" s="32"/>
    </row>
    <row r="55" spans="1:47" s="2" customFormat="1" ht="7" customHeight="1">
      <c r="A55" s="32"/>
      <c r="B55" s="33"/>
      <c r="C55" s="32"/>
      <c r="D55" s="32"/>
      <c r="E55" s="32"/>
      <c r="F55" s="32"/>
      <c r="G55" s="32"/>
      <c r="H55" s="32"/>
      <c r="I55" s="32"/>
      <c r="J55" s="32"/>
      <c r="K55" s="32"/>
      <c r="L55" s="94"/>
      <c r="S55" s="32"/>
      <c r="T55" s="32"/>
      <c r="U55" s="32"/>
      <c r="V55" s="32"/>
      <c r="W55" s="32"/>
      <c r="X55" s="32"/>
      <c r="Y55" s="32"/>
      <c r="Z55" s="32"/>
      <c r="AA55" s="32"/>
      <c r="AB55" s="32"/>
      <c r="AC55" s="32"/>
      <c r="AD55" s="32"/>
      <c r="AE55" s="32"/>
    </row>
    <row r="56" spans="1:47" s="2" customFormat="1" ht="12" customHeight="1">
      <c r="A56" s="32"/>
      <c r="B56" s="33"/>
      <c r="C56" s="27" t="s">
        <v>21</v>
      </c>
      <c r="D56" s="32"/>
      <c r="E56" s="32"/>
      <c r="F56" s="25" t="str">
        <f>F14</f>
        <v>Dačice</v>
      </c>
      <c r="G56" s="32"/>
      <c r="H56" s="32"/>
      <c r="I56" s="27" t="s">
        <v>23</v>
      </c>
      <c r="J56" s="50" t="str">
        <f>IF(J14="","",J14)</f>
        <v>1. 4. 2020</v>
      </c>
      <c r="K56" s="32"/>
      <c r="L56" s="94"/>
      <c r="S56" s="32"/>
      <c r="T56" s="32"/>
      <c r="U56" s="32"/>
      <c r="V56" s="32"/>
      <c r="W56" s="32"/>
      <c r="X56" s="32"/>
      <c r="Y56" s="32"/>
      <c r="Z56" s="32"/>
      <c r="AA56" s="32"/>
      <c r="AB56" s="32"/>
      <c r="AC56" s="32"/>
      <c r="AD56" s="32"/>
      <c r="AE56" s="32"/>
    </row>
    <row r="57" spans="1:47" s="2" customFormat="1" ht="7" customHeight="1">
      <c r="A57" s="32"/>
      <c r="B57" s="33"/>
      <c r="C57" s="32"/>
      <c r="D57" s="32"/>
      <c r="E57" s="32"/>
      <c r="F57" s="32"/>
      <c r="G57" s="32"/>
      <c r="H57" s="32"/>
      <c r="I57" s="32"/>
      <c r="J57" s="32"/>
      <c r="K57" s="32"/>
      <c r="L57" s="94"/>
      <c r="S57" s="32"/>
      <c r="T57" s="32"/>
      <c r="U57" s="32"/>
      <c r="V57" s="32"/>
      <c r="W57" s="32"/>
      <c r="X57" s="32"/>
      <c r="Y57" s="32"/>
      <c r="Z57" s="32"/>
      <c r="AA57" s="32"/>
      <c r="AB57" s="32"/>
      <c r="AC57" s="32"/>
      <c r="AD57" s="32"/>
      <c r="AE57" s="32"/>
    </row>
    <row r="58" spans="1:47" s="2" customFormat="1" ht="25.75" customHeight="1">
      <c r="A58" s="32"/>
      <c r="B58" s="33"/>
      <c r="C58" s="27" t="s">
        <v>25</v>
      </c>
      <c r="D58" s="32"/>
      <c r="E58" s="32"/>
      <c r="F58" s="25" t="str">
        <f>E17</f>
        <v xml:space="preserve"> </v>
      </c>
      <c r="G58" s="32"/>
      <c r="H58" s="32"/>
      <c r="I58" s="27" t="s">
        <v>30</v>
      </c>
      <c r="J58" s="30" t="str">
        <f>E23</f>
        <v>Ing. Zdeněk Hejtman, Dačice</v>
      </c>
      <c r="K58" s="32"/>
      <c r="L58" s="94"/>
      <c r="S58" s="32"/>
      <c r="T58" s="32"/>
      <c r="U58" s="32"/>
      <c r="V58" s="32"/>
      <c r="W58" s="32"/>
      <c r="X58" s="32"/>
      <c r="Y58" s="32"/>
      <c r="Z58" s="32"/>
      <c r="AA58" s="32"/>
      <c r="AB58" s="32"/>
      <c r="AC58" s="32"/>
      <c r="AD58" s="32"/>
      <c r="AE58" s="32"/>
    </row>
    <row r="59" spans="1:47" s="2" customFormat="1" ht="15.25" customHeight="1">
      <c r="A59" s="32"/>
      <c r="B59" s="33"/>
      <c r="C59" s="27" t="s">
        <v>1158</v>
      </c>
      <c r="D59" s="32"/>
      <c r="E59" s="32"/>
      <c r="F59" s="25" t="str">
        <f>IF(E20="","",E20)</f>
        <v>Vyplň údaj</v>
      </c>
      <c r="G59" s="32"/>
      <c r="H59" s="32"/>
      <c r="I59" s="27" t="s">
        <v>33</v>
      </c>
      <c r="J59" s="30" t="str">
        <f>E26</f>
        <v xml:space="preserve"> </v>
      </c>
      <c r="K59" s="32"/>
      <c r="L59" s="94"/>
      <c r="S59" s="32"/>
      <c r="T59" s="32"/>
      <c r="U59" s="32"/>
      <c r="V59" s="32"/>
      <c r="W59" s="32"/>
      <c r="X59" s="32"/>
      <c r="Y59" s="32"/>
      <c r="Z59" s="32"/>
      <c r="AA59" s="32"/>
      <c r="AB59" s="32"/>
      <c r="AC59" s="32"/>
      <c r="AD59" s="32"/>
      <c r="AE59" s="32"/>
    </row>
    <row r="60" spans="1:47" s="2" customFormat="1" ht="10.4" customHeight="1">
      <c r="A60" s="32"/>
      <c r="B60" s="33"/>
      <c r="C60" s="32"/>
      <c r="D60" s="32"/>
      <c r="E60" s="32"/>
      <c r="F60" s="32"/>
      <c r="G60" s="32"/>
      <c r="H60" s="32"/>
      <c r="I60" s="32"/>
      <c r="J60" s="32"/>
      <c r="K60" s="32"/>
      <c r="L60" s="94"/>
      <c r="S60" s="32"/>
      <c r="T60" s="32"/>
      <c r="U60" s="32"/>
      <c r="V60" s="32"/>
      <c r="W60" s="32"/>
      <c r="X60" s="32"/>
      <c r="Y60" s="32"/>
      <c r="Z60" s="32"/>
      <c r="AA60" s="32"/>
      <c r="AB60" s="32"/>
      <c r="AC60" s="32"/>
      <c r="AD60" s="32"/>
      <c r="AE60" s="32"/>
    </row>
    <row r="61" spans="1:47" s="2" customFormat="1" ht="29.25" customHeight="1">
      <c r="A61" s="32"/>
      <c r="B61" s="33"/>
      <c r="C61" s="108" t="s">
        <v>104</v>
      </c>
      <c r="D61" s="102"/>
      <c r="E61" s="102"/>
      <c r="F61" s="102"/>
      <c r="G61" s="102"/>
      <c r="H61" s="102"/>
      <c r="I61" s="102"/>
      <c r="J61" s="109" t="s">
        <v>105</v>
      </c>
      <c r="K61" s="102"/>
      <c r="L61" s="94"/>
      <c r="S61" s="32"/>
      <c r="T61" s="32"/>
      <c r="U61" s="32"/>
      <c r="V61" s="32"/>
      <c r="W61" s="32"/>
      <c r="X61" s="32"/>
      <c r="Y61" s="32"/>
      <c r="Z61" s="32"/>
      <c r="AA61" s="32"/>
      <c r="AB61" s="32"/>
      <c r="AC61" s="32"/>
      <c r="AD61" s="32"/>
      <c r="AE61" s="32"/>
    </row>
    <row r="62" spans="1:47" s="2" customFormat="1" ht="10.4" customHeight="1">
      <c r="A62" s="32"/>
      <c r="B62" s="33"/>
      <c r="C62" s="32"/>
      <c r="D62" s="32"/>
      <c r="E62" s="32"/>
      <c r="F62" s="32"/>
      <c r="G62" s="32"/>
      <c r="H62" s="32"/>
      <c r="I62" s="32"/>
      <c r="J62" s="32"/>
      <c r="K62" s="32"/>
      <c r="L62" s="94"/>
      <c r="S62" s="32"/>
      <c r="T62" s="32"/>
      <c r="U62" s="32"/>
      <c r="V62" s="32"/>
      <c r="W62" s="32"/>
      <c r="X62" s="32"/>
      <c r="Y62" s="32"/>
      <c r="Z62" s="32"/>
      <c r="AA62" s="32"/>
      <c r="AB62" s="32"/>
      <c r="AC62" s="32"/>
      <c r="AD62" s="32"/>
      <c r="AE62" s="32"/>
    </row>
    <row r="63" spans="1:47" s="2" customFormat="1" ht="22.9" customHeight="1">
      <c r="A63" s="32"/>
      <c r="B63" s="33"/>
      <c r="C63" s="110" t="s">
        <v>68</v>
      </c>
      <c r="D63" s="32"/>
      <c r="E63" s="32"/>
      <c r="F63" s="32"/>
      <c r="G63" s="32"/>
      <c r="H63" s="32"/>
      <c r="I63" s="32"/>
      <c r="J63" s="66">
        <f>J89</f>
        <v>0</v>
      </c>
      <c r="K63" s="32"/>
      <c r="L63" s="94"/>
      <c r="S63" s="32"/>
      <c r="T63" s="32"/>
      <c r="U63" s="32"/>
      <c r="V63" s="32"/>
      <c r="W63" s="32"/>
      <c r="X63" s="32"/>
      <c r="Y63" s="32"/>
      <c r="Z63" s="32"/>
      <c r="AA63" s="32"/>
      <c r="AB63" s="32"/>
      <c r="AC63" s="32"/>
      <c r="AD63" s="32"/>
      <c r="AE63" s="32"/>
      <c r="AU63" s="17" t="s">
        <v>106</v>
      </c>
    </row>
    <row r="64" spans="1:47" s="9" customFormat="1" ht="25" customHeight="1">
      <c r="B64" s="111"/>
      <c r="D64" s="112" t="s">
        <v>107</v>
      </c>
      <c r="E64" s="113"/>
      <c r="F64" s="113"/>
      <c r="G64" s="113"/>
      <c r="H64" s="113"/>
      <c r="I64" s="113"/>
      <c r="J64" s="114">
        <f>J90</f>
        <v>0</v>
      </c>
      <c r="L64" s="111"/>
    </row>
    <row r="65" spans="1:31" s="10" customFormat="1" ht="19.899999999999999" customHeight="1">
      <c r="B65" s="115"/>
      <c r="D65" s="116" t="s">
        <v>108</v>
      </c>
      <c r="E65" s="117"/>
      <c r="F65" s="117"/>
      <c r="G65" s="117"/>
      <c r="H65" s="117"/>
      <c r="I65" s="117"/>
      <c r="J65" s="118">
        <f>J91</f>
        <v>0</v>
      </c>
      <c r="L65" s="115"/>
    </row>
    <row r="66" spans="1:31" s="10" customFormat="1" ht="19.899999999999999" customHeight="1">
      <c r="B66" s="115"/>
      <c r="D66" s="116" t="s">
        <v>326</v>
      </c>
      <c r="E66" s="117"/>
      <c r="F66" s="117"/>
      <c r="G66" s="117"/>
      <c r="H66" s="117"/>
      <c r="I66" s="117"/>
      <c r="J66" s="118">
        <f>J129</f>
        <v>0</v>
      </c>
      <c r="L66" s="115"/>
    </row>
    <row r="67" spans="1:31" s="10" customFormat="1" ht="19.899999999999999" customHeight="1">
      <c r="B67" s="115"/>
      <c r="D67" s="116" t="s">
        <v>112</v>
      </c>
      <c r="E67" s="117"/>
      <c r="F67" s="117"/>
      <c r="G67" s="117"/>
      <c r="H67" s="117"/>
      <c r="I67" s="117"/>
      <c r="J67" s="118">
        <f>J147</f>
        <v>0</v>
      </c>
      <c r="L67" s="115"/>
    </row>
    <row r="68" spans="1:31" s="2" customFormat="1" ht="21.75" customHeight="1">
      <c r="A68" s="32"/>
      <c r="B68" s="33"/>
      <c r="C68" s="32"/>
      <c r="D68" s="32"/>
      <c r="E68" s="32"/>
      <c r="F68" s="32"/>
      <c r="G68" s="32"/>
      <c r="H68" s="32"/>
      <c r="I68" s="32"/>
      <c r="J68" s="32"/>
      <c r="K68" s="32"/>
      <c r="L68" s="94"/>
      <c r="S68" s="32"/>
      <c r="T68" s="32"/>
      <c r="U68" s="32"/>
      <c r="V68" s="32"/>
      <c r="W68" s="32"/>
      <c r="X68" s="32"/>
      <c r="Y68" s="32"/>
      <c r="Z68" s="32"/>
      <c r="AA68" s="32"/>
      <c r="AB68" s="32"/>
      <c r="AC68" s="32"/>
      <c r="AD68" s="32"/>
      <c r="AE68" s="32"/>
    </row>
    <row r="69" spans="1:31" s="2" customFormat="1" ht="7" customHeight="1">
      <c r="A69" s="32"/>
      <c r="B69" s="42"/>
      <c r="C69" s="43"/>
      <c r="D69" s="43"/>
      <c r="E69" s="43"/>
      <c r="F69" s="43"/>
      <c r="G69" s="43"/>
      <c r="H69" s="43"/>
      <c r="I69" s="43"/>
      <c r="J69" s="43"/>
      <c r="K69" s="43"/>
      <c r="L69" s="94"/>
      <c r="S69" s="32"/>
      <c r="T69" s="32"/>
      <c r="U69" s="32"/>
      <c r="V69" s="32"/>
      <c r="W69" s="32"/>
      <c r="X69" s="32"/>
      <c r="Y69" s="32"/>
      <c r="Z69" s="32"/>
      <c r="AA69" s="32"/>
      <c r="AB69" s="32"/>
      <c r="AC69" s="32"/>
      <c r="AD69" s="32"/>
      <c r="AE69" s="32"/>
    </row>
    <row r="73" spans="1:31" s="2" customFormat="1" ht="7" customHeight="1">
      <c r="A73" s="32"/>
      <c r="B73" s="44"/>
      <c r="C73" s="45"/>
      <c r="D73" s="45"/>
      <c r="E73" s="45"/>
      <c r="F73" s="45"/>
      <c r="G73" s="45"/>
      <c r="H73" s="45"/>
      <c r="I73" s="45"/>
      <c r="J73" s="45"/>
      <c r="K73" s="45"/>
      <c r="L73" s="94"/>
      <c r="S73" s="32"/>
      <c r="T73" s="32"/>
      <c r="U73" s="32"/>
      <c r="V73" s="32"/>
      <c r="W73" s="32"/>
      <c r="X73" s="32"/>
      <c r="Y73" s="32"/>
      <c r="Z73" s="32"/>
      <c r="AA73" s="32"/>
      <c r="AB73" s="32"/>
      <c r="AC73" s="32"/>
      <c r="AD73" s="32"/>
      <c r="AE73" s="32"/>
    </row>
    <row r="74" spans="1:31" s="2" customFormat="1" ht="25" customHeight="1">
      <c r="A74" s="32"/>
      <c r="B74" s="33"/>
      <c r="C74" s="21" t="s">
        <v>113</v>
      </c>
      <c r="D74" s="32"/>
      <c r="E74" s="32"/>
      <c r="F74" s="32"/>
      <c r="G74" s="32"/>
      <c r="H74" s="32"/>
      <c r="I74" s="32"/>
      <c r="J74" s="32"/>
      <c r="K74" s="32"/>
      <c r="L74" s="94"/>
      <c r="S74" s="32"/>
      <c r="T74" s="32"/>
      <c r="U74" s="32"/>
      <c r="V74" s="32"/>
      <c r="W74" s="32"/>
      <c r="X74" s="32"/>
      <c r="Y74" s="32"/>
      <c r="Z74" s="32"/>
      <c r="AA74" s="32"/>
      <c r="AB74" s="32"/>
      <c r="AC74" s="32"/>
      <c r="AD74" s="32"/>
      <c r="AE74" s="32"/>
    </row>
    <row r="75" spans="1:31" s="2" customFormat="1" ht="7" customHeight="1">
      <c r="A75" s="32"/>
      <c r="B75" s="33"/>
      <c r="C75" s="32"/>
      <c r="D75" s="32"/>
      <c r="E75" s="32"/>
      <c r="F75" s="32"/>
      <c r="G75" s="32"/>
      <c r="H75" s="32"/>
      <c r="I75" s="32"/>
      <c r="J75" s="32"/>
      <c r="K75" s="32"/>
      <c r="L75" s="94"/>
      <c r="S75" s="32"/>
      <c r="T75" s="32"/>
      <c r="U75" s="32"/>
      <c r="V75" s="32"/>
      <c r="W75" s="32"/>
      <c r="X75" s="32"/>
      <c r="Y75" s="32"/>
      <c r="Z75" s="32"/>
      <c r="AA75" s="32"/>
      <c r="AB75" s="32"/>
      <c r="AC75" s="32"/>
      <c r="AD75" s="32"/>
      <c r="AE75" s="32"/>
    </row>
    <row r="76" spans="1:31" s="2" customFormat="1" ht="12" customHeight="1">
      <c r="A76" s="32"/>
      <c r="B76" s="33"/>
      <c r="C76" s="27" t="s">
        <v>16</v>
      </c>
      <c r="D76" s="32"/>
      <c r="E76" s="32"/>
      <c r="F76" s="32"/>
      <c r="G76" s="32"/>
      <c r="H76" s="32"/>
      <c r="I76" s="32"/>
      <c r="J76" s="32"/>
      <c r="K76" s="32"/>
      <c r="L76" s="94"/>
      <c r="S76" s="32"/>
      <c r="T76" s="32"/>
      <c r="U76" s="32"/>
      <c r="V76" s="32"/>
      <c r="W76" s="32"/>
      <c r="X76" s="32"/>
      <c r="Y76" s="32"/>
      <c r="Z76" s="32"/>
      <c r="AA76" s="32"/>
      <c r="AB76" s="32"/>
      <c r="AC76" s="32"/>
      <c r="AD76" s="32"/>
      <c r="AE76" s="32"/>
    </row>
    <row r="77" spans="1:31" s="2" customFormat="1" ht="16.5" customHeight="1">
      <c r="A77" s="32"/>
      <c r="B77" s="33"/>
      <c r="C77" s="32"/>
      <c r="D77" s="32"/>
      <c r="E77" s="337" t="str">
        <f>E7</f>
        <v>Dačice - rybník Peráček</v>
      </c>
      <c r="F77" s="338"/>
      <c r="G77" s="338"/>
      <c r="H77" s="338"/>
      <c r="I77" s="32"/>
      <c r="J77" s="32"/>
      <c r="K77" s="32"/>
      <c r="L77" s="94"/>
      <c r="S77" s="32"/>
      <c r="T77" s="32"/>
      <c r="U77" s="32"/>
      <c r="V77" s="32"/>
      <c r="W77" s="32"/>
      <c r="X77" s="32"/>
      <c r="Y77" s="32"/>
      <c r="Z77" s="32"/>
      <c r="AA77" s="32"/>
      <c r="AB77" s="32"/>
      <c r="AC77" s="32"/>
      <c r="AD77" s="32"/>
      <c r="AE77" s="32"/>
    </row>
    <row r="78" spans="1:31" s="1" customFormat="1" ht="12" customHeight="1">
      <c r="B78" s="20"/>
      <c r="C78" s="27" t="s">
        <v>101</v>
      </c>
      <c r="L78" s="20"/>
    </row>
    <row r="79" spans="1:31" s="2" customFormat="1" ht="16.5" customHeight="1">
      <c r="A79" s="32"/>
      <c r="B79" s="33"/>
      <c r="C79" s="32"/>
      <c r="D79" s="32"/>
      <c r="E79" s="337" t="s">
        <v>323</v>
      </c>
      <c r="F79" s="336"/>
      <c r="G79" s="336"/>
      <c r="H79" s="336"/>
      <c r="I79" s="32"/>
      <c r="J79" s="32"/>
      <c r="K79" s="32"/>
      <c r="L79" s="94"/>
      <c r="S79" s="32"/>
      <c r="T79" s="32"/>
      <c r="U79" s="32"/>
      <c r="V79" s="32"/>
      <c r="W79" s="32"/>
      <c r="X79" s="32"/>
      <c r="Y79" s="32"/>
      <c r="Z79" s="32"/>
      <c r="AA79" s="32"/>
      <c r="AB79" s="32"/>
      <c r="AC79" s="32"/>
      <c r="AD79" s="32"/>
      <c r="AE79" s="32"/>
    </row>
    <row r="80" spans="1:31" s="2" customFormat="1" ht="12" customHeight="1">
      <c r="A80" s="32"/>
      <c r="B80" s="33"/>
      <c r="C80" s="27" t="s">
        <v>324</v>
      </c>
      <c r="D80" s="32"/>
      <c r="E80" s="32"/>
      <c r="F80" s="32"/>
      <c r="G80" s="32"/>
      <c r="H80" s="32"/>
      <c r="I80" s="32"/>
      <c r="J80" s="32"/>
      <c r="K80" s="32"/>
      <c r="L80" s="94"/>
      <c r="S80" s="32"/>
      <c r="T80" s="32"/>
      <c r="U80" s="32"/>
      <c r="V80" s="32"/>
      <c r="W80" s="32"/>
      <c r="X80" s="32"/>
      <c r="Y80" s="32"/>
      <c r="Z80" s="32"/>
      <c r="AA80" s="32"/>
      <c r="AB80" s="32"/>
      <c r="AC80" s="32"/>
      <c r="AD80" s="32"/>
      <c r="AE80" s="32"/>
    </row>
    <row r="81" spans="1:65" s="2" customFormat="1" ht="16.5" customHeight="1">
      <c r="A81" s="32"/>
      <c r="B81" s="33"/>
      <c r="C81" s="32"/>
      <c r="D81" s="32"/>
      <c r="E81" s="316" t="str">
        <f>E11</f>
        <v>01 - oprava hráze</v>
      </c>
      <c r="F81" s="336"/>
      <c r="G81" s="336"/>
      <c r="H81" s="336"/>
      <c r="I81" s="32"/>
      <c r="J81" s="32"/>
      <c r="K81" s="32"/>
      <c r="L81" s="94"/>
      <c r="S81" s="32"/>
      <c r="T81" s="32"/>
      <c r="U81" s="32"/>
      <c r="V81" s="32"/>
      <c r="W81" s="32"/>
      <c r="X81" s="32"/>
      <c r="Y81" s="32"/>
      <c r="Z81" s="32"/>
      <c r="AA81" s="32"/>
      <c r="AB81" s="32"/>
      <c r="AC81" s="32"/>
      <c r="AD81" s="32"/>
      <c r="AE81" s="32"/>
    </row>
    <row r="82" spans="1:65" s="2" customFormat="1" ht="7" customHeight="1">
      <c r="A82" s="32"/>
      <c r="B82" s="33"/>
      <c r="C82" s="32"/>
      <c r="D82" s="32"/>
      <c r="E82" s="32"/>
      <c r="F82" s="32"/>
      <c r="G82" s="32"/>
      <c r="H82" s="32"/>
      <c r="I82" s="32"/>
      <c r="J82" s="32"/>
      <c r="K82" s="32"/>
      <c r="L82" s="94"/>
      <c r="S82" s="32"/>
      <c r="T82" s="32"/>
      <c r="U82" s="32"/>
      <c r="V82" s="32"/>
      <c r="W82" s="32"/>
      <c r="X82" s="32"/>
      <c r="Y82" s="32"/>
      <c r="Z82" s="32"/>
      <c r="AA82" s="32"/>
      <c r="AB82" s="32"/>
      <c r="AC82" s="32"/>
      <c r="AD82" s="32"/>
      <c r="AE82" s="32"/>
    </row>
    <row r="83" spans="1:65" s="2" customFormat="1" ht="12" customHeight="1">
      <c r="A83" s="32"/>
      <c r="B83" s="33"/>
      <c r="C83" s="27" t="s">
        <v>21</v>
      </c>
      <c r="D83" s="32"/>
      <c r="E83" s="32"/>
      <c r="F83" s="25" t="str">
        <f>F14</f>
        <v>Dačice</v>
      </c>
      <c r="G83" s="32"/>
      <c r="H83" s="32"/>
      <c r="I83" s="27" t="s">
        <v>23</v>
      </c>
      <c r="J83" s="50" t="str">
        <f>IF(J14="","",J14)</f>
        <v>1. 4. 2020</v>
      </c>
      <c r="K83" s="32"/>
      <c r="L83" s="94"/>
      <c r="S83" s="32"/>
      <c r="T83" s="32"/>
      <c r="U83" s="32"/>
      <c r="V83" s="32"/>
      <c r="W83" s="32"/>
      <c r="X83" s="32"/>
      <c r="Y83" s="32"/>
      <c r="Z83" s="32"/>
      <c r="AA83" s="32"/>
      <c r="AB83" s="32"/>
      <c r="AC83" s="32"/>
      <c r="AD83" s="32"/>
      <c r="AE83" s="32"/>
    </row>
    <row r="84" spans="1:65" s="2" customFormat="1" ht="7" customHeight="1">
      <c r="A84" s="32"/>
      <c r="B84" s="33"/>
      <c r="C84" s="32"/>
      <c r="D84" s="32"/>
      <c r="E84" s="32"/>
      <c r="F84" s="32"/>
      <c r="G84" s="32"/>
      <c r="H84" s="32"/>
      <c r="I84" s="32"/>
      <c r="J84" s="32"/>
      <c r="K84" s="32"/>
      <c r="L84" s="94"/>
      <c r="S84" s="32"/>
      <c r="T84" s="32"/>
      <c r="U84" s="32"/>
      <c r="V84" s="32"/>
      <c r="W84" s="32"/>
      <c r="X84" s="32"/>
      <c r="Y84" s="32"/>
      <c r="Z84" s="32"/>
      <c r="AA84" s="32"/>
      <c r="AB84" s="32"/>
      <c r="AC84" s="32"/>
      <c r="AD84" s="32"/>
      <c r="AE84" s="32"/>
    </row>
    <row r="85" spans="1:65" s="2" customFormat="1" ht="25.75" customHeight="1">
      <c r="A85" s="32"/>
      <c r="B85" s="33"/>
      <c r="C85" s="27" t="s">
        <v>25</v>
      </c>
      <c r="D85" s="32"/>
      <c r="E85" s="32"/>
      <c r="F85" s="25" t="str">
        <f>E17</f>
        <v xml:space="preserve"> </v>
      </c>
      <c r="G85" s="32"/>
      <c r="H85" s="32"/>
      <c r="I85" s="27" t="s">
        <v>30</v>
      </c>
      <c r="J85" s="30" t="str">
        <f>E23</f>
        <v>Ing. Zdeněk Hejtman, Dačice</v>
      </c>
      <c r="K85" s="32"/>
      <c r="L85" s="94"/>
      <c r="S85" s="32"/>
      <c r="T85" s="32"/>
      <c r="U85" s="32"/>
      <c r="V85" s="32"/>
      <c r="W85" s="32"/>
      <c r="X85" s="32"/>
      <c r="Y85" s="32"/>
      <c r="Z85" s="32"/>
      <c r="AA85" s="32"/>
      <c r="AB85" s="32"/>
      <c r="AC85" s="32"/>
      <c r="AD85" s="32"/>
      <c r="AE85" s="32"/>
    </row>
    <row r="86" spans="1:65" s="2" customFormat="1" ht="15.25" customHeight="1">
      <c r="A86" s="32"/>
      <c r="B86" s="33"/>
      <c r="C86" s="27" t="s">
        <v>1158</v>
      </c>
      <c r="D86" s="32"/>
      <c r="E86" s="32"/>
      <c r="F86" s="25" t="str">
        <f>IF(E20="","",E20)</f>
        <v>Vyplň údaj</v>
      </c>
      <c r="G86" s="32"/>
      <c r="H86" s="32"/>
      <c r="I86" s="27" t="s">
        <v>33</v>
      </c>
      <c r="J86" s="30" t="str">
        <f>E26</f>
        <v xml:space="preserve"> </v>
      </c>
      <c r="K86" s="32"/>
      <c r="L86" s="94"/>
      <c r="S86" s="32"/>
      <c r="T86" s="32"/>
      <c r="U86" s="32"/>
      <c r="V86" s="32"/>
      <c r="W86" s="32"/>
      <c r="X86" s="32"/>
      <c r="Y86" s="32"/>
      <c r="Z86" s="32"/>
      <c r="AA86" s="32"/>
      <c r="AB86" s="32"/>
      <c r="AC86" s="32"/>
      <c r="AD86" s="32"/>
      <c r="AE86" s="32"/>
    </row>
    <row r="87" spans="1:65" s="2" customFormat="1" ht="10.4" customHeight="1">
      <c r="A87" s="32"/>
      <c r="B87" s="33"/>
      <c r="C87" s="32"/>
      <c r="D87" s="32"/>
      <c r="E87" s="32"/>
      <c r="F87" s="32"/>
      <c r="G87" s="32"/>
      <c r="H87" s="32"/>
      <c r="I87" s="32"/>
      <c r="J87" s="32"/>
      <c r="K87" s="32"/>
      <c r="L87" s="94"/>
      <c r="S87" s="32"/>
      <c r="T87" s="32"/>
      <c r="U87" s="32"/>
      <c r="V87" s="32"/>
      <c r="W87" s="32"/>
      <c r="X87" s="32"/>
      <c r="Y87" s="32"/>
      <c r="Z87" s="32"/>
      <c r="AA87" s="32"/>
      <c r="AB87" s="32"/>
      <c r="AC87" s="32"/>
      <c r="AD87" s="32"/>
      <c r="AE87" s="32"/>
    </row>
    <row r="88" spans="1:65" s="11" customFormat="1" ht="29.25" customHeight="1">
      <c r="A88" s="119"/>
      <c r="B88" s="120"/>
      <c r="C88" s="121" t="s">
        <v>114</v>
      </c>
      <c r="D88" s="122" t="s">
        <v>55</v>
      </c>
      <c r="E88" s="122" t="s">
        <v>51</v>
      </c>
      <c r="F88" s="122" t="s">
        <v>52</v>
      </c>
      <c r="G88" s="122" t="s">
        <v>115</v>
      </c>
      <c r="H88" s="122" t="s">
        <v>116</v>
      </c>
      <c r="I88" s="122" t="s">
        <v>117</v>
      </c>
      <c r="J88" s="122" t="s">
        <v>105</v>
      </c>
      <c r="K88" s="123" t="s">
        <v>118</v>
      </c>
      <c r="L88" s="124"/>
      <c r="M88" s="57" t="s">
        <v>3</v>
      </c>
      <c r="N88" s="58" t="s">
        <v>40</v>
      </c>
      <c r="O88" s="58" t="s">
        <v>119</v>
      </c>
      <c r="P88" s="58" t="s">
        <v>120</v>
      </c>
      <c r="Q88" s="58" t="s">
        <v>121</v>
      </c>
      <c r="R88" s="58" t="s">
        <v>122</v>
      </c>
      <c r="S88" s="58" t="s">
        <v>123</v>
      </c>
      <c r="T88" s="59" t="s">
        <v>124</v>
      </c>
      <c r="U88" s="119"/>
      <c r="V88" s="119"/>
      <c r="W88" s="119"/>
      <c r="X88" s="119"/>
      <c r="Y88" s="119"/>
      <c r="Z88" s="119"/>
      <c r="AA88" s="119"/>
      <c r="AB88" s="119"/>
      <c r="AC88" s="119"/>
      <c r="AD88" s="119"/>
      <c r="AE88" s="119"/>
    </row>
    <row r="89" spans="1:65" s="2" customFormat="1" ht="22.9" customHeight="1">
      <c r="A89" s="32"/>
      <c r="B89" s="33"/>
      <c r="C89" s="64" t="s">
        <v>125</v>
      </c>
      <c r="D89" s="32"/>
      <c r="E89" s="32"/>
      <c r="F89" s="32"/>
      <c r="G89" s="32"/>
      <c r="H89" s="32"/>
      <c r="I89" s="32"/>
      <c r="J89" s="125">
        <f>BK89</f>
        <v>0</v>
      </c>
      <c r="K89" s="32"/>
      <c r="L89" s="33"/>
      <c r="M89" s="60"/>
      <c r="N89" s="51"/>
      <c r="O89" s="61"/>
      <c r="P89" s="126">
        <f>P90</f>
        <v>0</v>
      </c>
      <c r="Q89" s="61"/>
      <c r="R89" s="126">
        <f>R90</f>
        <v>931.38450000000012</v>
      </c>
      <c r="S89" s="61"/>
      <c r="T89" s="127">
        <f>T90</f>
        <v>333.97</v>
      </c>
      <c r="U89" s="32"/>
      <c r="V89" s="32"/>
      <c r="W89" s="32"/>
      <c r="X89" s="32"/>
      <c r="Y89" s="32"/>
      <c r="Z89" s="32"/>
      <c r="AA89" s="32"/>
      <c r="AB89" s="32"/>
      <c r="AC89" s="32"/>
      <c r="AD89" s="32"/>
      <c r="AE89" s="32"/>
      <c r="AT89" s="17" t="s">
        <v>69</v>
      </c>
      <c r="AU89" s="17" t="s">
        <v>106</v>
      </c>
      <c r="BK89" s="128">
        <f>BK90</f>
        <v>0</v>
      </c>
    </row>
    <row r="90" spans="1:65" s="12" customFormat="1" ht="25.9" customHeight="1">
      <c r="B90" s="129"/>
      <c r="D90" s="130" t="s">
        <v>69</v>
      </c>
      <c r="E90" s="131" t="s">
        <v>126</v>
      </c>
      <c r="F90" s="131" t="s">
        <v>127</v>
      </c>
      <c r="I90" s="132"/>
      <c r="J90" s="133">
        <f>BK90</f>
        <v>0</v>
      </c>
      <c r="L90" s="129"/>
      <c r="M90" s="134"/>
      <c r="N90" s="135"/>
      <c r="O90" s="135"/>
      <c r="P90" s="136">
        <f>P91+P129+P147</f>
        <v>0</v>
      </c>
      <c r="Q90" s="135"/>
      <c r="R90" s="136">
        <f>R91+R129+R147</f>
        <v>931.38450000000012</v>
      </c>
      <c r="S90" s="135"/>
      <c r="T90" s="137">
        <f>T91+T129+T147</f>
        <v>333.97</v>
      </c>
      <c r="AR90" s="130" t="s">
        <v>78</v>
      </c>
      <c r="AT90" s="138" t="s">
        <v>69</v>
      </c>
      <c r="AU90" s="138" t="s">
        <v>70</v>
      </c>
      <c r="AY90" s="130" t="s">
        <v>128</v>
      </c>
      <c r="BK90" s="139">
        <f>BK91+BK129+BK147</f>
        <v>0</v>
      </c>
    </row>
    <row r="91" spans="1:65" s="12" customFormat="1" ht="22.9" customHeight="1">
      <c r="B91" s="129"/>
      <c r="D91" s="130" t="s">
        <v>69</v>
      </c>
      <c r="E91" s="140" t="s">
        <v>78</v>
      </c>
      <c r="F91" s="140" t="s">
        <v>129</v>
      </c>
      <c r="I91" s="132"/>
      <c r="J91" s="141">
        <f>BK91</f>
        <v>0</v>
      </c>
      <c r="L91" s="129"/>
      <c r="M91" s="134"/>
      <c r="N91" s="135"/>
      <c r="O91" s="135"/>
      <c r="P91" s="136">
        <f>SUM(P92:P128)</f>
        <v>0</v>
      </c>
      <c r="Q91" s="135"/>
      <c r="R91" s="136">
        <f>SUM(R92:R128)</f>
        <v>4.725E-3</v>
      </c>
      <c r="S91" s="135"/>
      <c r="T91" s="137">
        <f>SUM(T92:T128)</f>
        <v>333.97</v>
      </c>
      <c r="AR91" s="130" t="s">
        <v>78</v>
      </c>
      <c r="AT91" s="138" t="s">
        <v>69</v>
      </c>
      <c r="AU91" s="138" t="s">
        <v>78</v>
      </c>
      <c r="AY91" s="130" t="s">
        <v>128</v>
      </c>
      <c r="BK91" s="139">
        <f>SUM(BK92:BK128)</f>
        <v>0</v>
      </c>
    </row>
    <row r="92" spans="1:65" s="2" customFormat="1" ht="37.9" customHeight="1">
      <c r="A92" s="32"/>
      <c r="B92" s="142"/>
      <c r="C92" s="143" t="s">
        <v>78</v>
      </c>
      <c r="D92" s="143" t="s">
        <v>130</v>
      </c>
      <c r="E92" s="144" t="s">
        <v>327</v>
      </c>
      <c r="F92" s="145" t="s">
        <v>328</v>
      </c>
      <c r="G92" s="146" t="s">
        <v>160</v>
      </c>
      <c r="H92" s="147">
        <v>183.5</v>
      </c>
      <c r="I92" s="148"/>
      <c r="J92" s="149">
        <f>ROUND(I92*H92,2)</f>
        <v>0</v>
      </c>
      <c r="K92" s="145" t="s">
        <v>134</v>
      </c>
      <c r="L92" s="33"/>
      <c r="M92" s="150" t="s">
        <v>3</v>
      </c>
      <c r="N92" s="151" t="s">
        <v>41</v>
      </c>
      <c r="O92" s="53"/>
      <c r="P92" s="152">
        <f>O92*H92</f>
        <v>0</v>
      </c>
      <c r="Q92" s="152">
        <v>0</v>
      </c>
      <c r="R92" s="152">
        <f>Q92*H92</f>
        <v>0</v>
      </c>
      <c r="S92" s="152">
        <v>1.82</v>
      </c>
      <c r="T92" s="153">
        <f>S92*H92</f>
        <v>333.97</v>
      </c>
      <c r="U92" s="32"/>
      <c r="V92" s="32"/>
      <c r="W92" s="32"/>
      <c r="X92" s="32"/>
      <c r="Y92" s="32"/>
      <c r="Z92" s="32"/>
      <c r="AA92" s="32"/>
      <c r="AB92" s="32"/>
      <c r="AC92" s="32"/>
      <c r="AD92" s="32"/>
      <c r="AE92" s="32"/>
      <c r="AR92" s="154" t="s">
        <v>135</v>
      </c>
      <c r="AT92" s="154" t="s">
        <v>130</v>
      </c>
      <c r="AU92" s="154" t="s">
        <v>80</v>
      </c>
      <c r="AY92" s="17" t="s">
        <v>128</v>
      </c>
      <c r="BE92" s="155">
        <f>IF(N92="základní",J92,0)</f>
        <v>0</v>
      </c>
      <c r="BF92" s="155">
        <f>IF(N92="snížená",J92,0)</f>
        <v>0</v>
      </c>
      <c r="BG92" s="155">
        <f>IF(N92="zákl. přenesená",J92,0)</f>
        <v>0</v>
      </c>
      <c r="BH92" s="155">
        <f>IF(N92="sníž. přenesená",J92,0)</f>
        <v>0</v>
      </c>
      <c r="BI92" s="155">
        <f>IF(N92="nulová",J92,0)</f>
        <v>0</v>
      </c>
      <c r="BJ92" s="17" t="s">
        <v>78</v>
      </c>
      <c r="BK92" s="155">
        <f>ROUND(I92*H92,2)</f>
        <v>0</v>
      </c>
      <c r="BL92" s="17" t="s">
        <v>135</v>
      </c>
      <c r="BM92" s="154" t="s">
        <v>329</v>
      </c>
    </row>
    <row r="93" spans="1:65" s="2" customFormat="1" ht="387">
      <c r="A93" s="32"/>
      <c r="B93" s="33"/>
      <c r="C93" s="32"/>
      <c r="D93" s="156" t="s">
        <v>137</v>
      </c>
      <c r="E93" s="32"/>
      <c r="F93" s="157" t="s">
        <v>330</v>
      </c>
      <c r="G93" s="32"/>
      <c r="H93" s="32"/>
      <c r="I93" s="158"/>
      <c r="J93" s="32"/>
      <c r="K93" s="32"/>
      <c r="L93" s="33"/>
      <c r="M93" s="159"/>
      <c r="N93" s="160"/>
      <c r="O93" s="53"/>
      <c r="P93" s="53"/>
      <c r="Q93" s="53"/>
      <c r="R93" s="53"/>
      <c r="S93" s="53"/>
      <c r="T93" s="54"/>
      <c r="U93" s="32"/>
      <c r="V93" s="32"/>
      <c r="W93" s="32"/>
      <c r="X93" s="32"/>
      <c r="Y93" s="32"/>
      <c r="Z93" s="32"/>
      <c r="AA93" s="32"/>
      <c r="AB93" s="32"/>
      <c r="AC93" s="32"/>
      <c r="AD93" s="32"/>
      <c r="AE93" s="32"/>
      <c r="AT93" s="17" t="s">
        <v>137</v>
      </c>
      <c r="AU93" s="17" t="s">
        <v>80</v>
      </c>
    </row>
    <row r="94" spans="1:65" s="13" customFormat="1">
      <c r="B94" s="161"/>
      <c r="D94" s="156" t="s">
        <v>139</v>
      </c>
      <c r="E94" s="162" t="s">
        <v>3</v>
      </c>
      <c r="F94" s="163" t="s">
        <v>331</v>
      </c>
      <c r="H94" s="164">
        <v>183.5</v>
      </c>
      <c r="I94" s="165"/>
      <c r="L94" s="161"/>
      <c r="M94" s="166"/>
      <c r="N94" s="167"/>
      <c r="O94" s="167"/>
      <c r="P94" s="167"/>
      <c r="Q94" s="167"/>
      <c r="R94" s="167"/>
      <c r="S94" s="167"/>
      <c r="T94" s="168"/>
      <c r="AT94" s="162" t="s">
        <v>139</v>
      </c>
      <c r="AU94" s="162" t="s">
        <v>80</v>
      </c>
      <c r="AV94" s="13" t="s">
        <v>80</v>
      </c>
      <c r="AW94" s="13" t="s">
        <v>32</v>
      </c>
      <c r="AX94" s="13" t="s">
        <v>78</v>
      </c>
      <c r="AY94" s="162" t="s">
        <v>128</v>
      </c>
    </row>
    <row r="95" spans="1:65" s="2" customFormat="1" ht="37.9" customHeight="1">
      <c r="A95" s="32"/>
      <c r="B95" s="142"/>
      <c r="C95" s="143" t="s">
        <v>80</v>
      </c>
      <c r="D95" s="143" t="s">
        <v>130</v>
      </c>
      <c r="E95" s="144" t="s">
        <v>332</v>
      </c>
      <c r="F95" s="145" t="s">
        <v>333</v>
      </c>
      <c r="G95" s="146" t="s">
        <v>160</v>
      </c>
      <c r="H95" s="147">
        <v>183.5</v>
      </c>
      <c r="I95" s="148"/>
      <c r="J95" s="149">
        <f>ROUND(I95*H95,2)</f>
        <v>0</v>
      </c>
      <c r="K95" s="145" t="s">
        <v>134</v>
      </c>
      <c r="L95" s="33"/>
      <c r="M95" s="150" t="s">
        <v>3</v>
      </c>
      <c r="N95" s="151" t="s">
        <v>41</v>
      </c>
      <c r="O95" s="53"/>
      <c r="P95" s="152">
        <f>O95*H95</f>
        <v>0</v>
      </c>
      <c r="Q95" s="152">
        <v>0</v>
      </c>
      <c r="R95" s="152">
        <f>Q95*H95</f>
        <v>0</v>
      </c>
      <c r="S95" s="152">
        <v>0</v>
      </c>
      <c r="T95" s="153">
        <f>S95*H95</f>
        <v>0</v>
      </c>
      <c r="U95" s="32"/>
      <c r="V95" s="32"/>
      <c r="W95" s="32"/>
      <c r="X95" s="32"/>
      <c r="Y95" s="32"/>
      <c r="Z95" s="32"/>
      <c r="AA95" s="32"/>
      <c r="AB95" s="32"/>
      <c r="AC95" s="32"/>
      <c r="AD95" s="32"/>
      <c r="AE95" s="32"/>
      <c r="AR95" s="154" t="s">
        <v>135</v>
      </c>
      <c r="AT95" s="154" t="s">
        <v>130</v>
      </c>
      <c r="AU95" s="154" t="s">
        <v>80</v>
      </c>
      <c r="AY95" s="17" t="s">
        <v>128</v>
      </c>
      <c r="BE95" s="155">
        <f>IF(N95="základní",J95,0)</f>
        <v>0</v>
      </c>
      <c r="BF95" s="155">
        <f>IF(N95="snížená",J95,0)</f>
        <v>0</v>
      </c>
      <c r="BG95" s="155">
        <f>IF(N95="zákl. přenesená",J95,0)</f>
        <v>0</v>
      </c>
      <c r="BH95" s="155">
        <f>IF(N95="sníž. přenesená",J95,0)</f>
        <v>0</v>
      </c>
      <c r="BI95" s="155">
        <f>IF(N95="nulová",J95,0)</f>
        <v>0</v>
      </c>
      <c r="BJ95" s="17" t="s">
        <v>78</v>
      </c>
      <c r="BK95" s="155">
        <f>ROUND(I95*H95,2)</f>
        <v>0</v>
      </c>
      <c r="BL95" s="17" t="s">
        <v>135</v>
      </c>
      <c r="BM95" s="154" t="s">
        <v>334</v>
      </c>
    </row>
    <row r="96" spans="1:65" s="2" customFormat="1" ht="54">
      <c r="A96" s="32"/>
      <c r="B96" s="33"/>
      <c r="C96" s="32"/>
      <c r="D96" s="156" t="s">
        <v>137</v>
      </c>
      <c r="E96" s="32"/>
      <c r="F96" s="157" t="s">
        <v>335</v>
      </c>
      <c r="G96" s="32"/>
      <c r="H96" s="32"/>
      <c r="I96" s="158"/>
      <c r="J96" s="32"/>
      <c r="K96" s="32"/>
      <c r="L96" s="33"/>
      <c r="M96" s="159"/>
      <c r="N96" s="160"/>
      <c r="O96" s="53"/>
      <c r="P96" s="53"/>
      <c r="Q96" s="53"/>
      <c r="R96" s="53"/>
      <c r="S96" s="53"/>
      <c r="T96" s="54"/>
      <c r="U96" s="32"/>
      <c r="V96" s="32"/>
      <c r="W96" s="32"/>
      <c r="X96" s="32"/>
      <c r="Y96" s="32"/>
      <c r="Z96" s="32"/>
      <c r="AA96" s="32"/>
      <c r="AB96" s="32"/>
      <c r="AC96" s="32"/>
      <c r="AD96" s="32"/>
      <c r="AE96" s="32"/>
      <c r="AT96" s="17" t="s">
        <v>137</v>
      </c>
      <c r="AU96" s="17" t="s">
        <v>80</v>
      </c>
    </row>
    <row r="97" spans="1:65" s="2" customFormat="1" ht="37.9" customHeight="1">
      <c r="A97" s="32"/>
      <c r="B97" s="142"/>
      <c r="C97" s="143" t="s">
        <v>144</v>
      </c>
      <c r="D97" s="143" t="s">
        <v>130</v>
      </c>
      <c r="E97" s="144" t="s">
        <v>336</v>
      </c>
      <c r="F97" s="145" t="s">
        <v>337</v>
      </c>
      <c r="G97" s="146" t="s">
        <v>160</v>
      </c>
      <c r="H97" s="147">
        <v>183.5</v>
      </c>
      <c r="I97" s="148"/>
      <c r="J97" s="149">
        <f>ROUND(I97*H97,2)</f>
        <v>0</v>
      </c>
      <c r="K97" s="145" t="s">
        <v>134</v>
      </c>
      <c r="L97" s="33"/>
      <c r="M97" s="150" t="s">
        <v>3</v>
      </c>
      <c r="N97" s="151" t="s">
        <v>41</v>
      </c>
      <c r="O97" s="53"/>
      <c r="P97" s="152">
        <f>O97*H97</f>
        <v>0</v>
      </c>
      <c r="Q97" s="152">
        <v>0</v>
      </c>
      <c r="R97" s="152">
        <f>Q97*H97</f>
        <v>0</v>
      </c>
      <c r="S97" s="152">
        <v>0</v>
      </c>
      <c r="T97" s="153">
        <f>S97*H97</f>
        <v>0</v>
      </c>
      <c r="U97" s="32"/>
      <c r="V97" s="32"/>
      <c r="W97" s="32"/>
      <c r="X97" s="32"/>
      <c r="Y97" s="32"/>
      <c r="Z97" s="32"/>
      <c r="AA97" s="32"/>
      <c r="AB97" s="32"/>
      <c r="AC97" s="32"/>
      <c r="AD97" s="32"/>
      <c r="AE97" s="32"/>
      <c r="AR97" s="154" t="s">
        <v>135</v>
      </c>
      <c r="AT97" s="154" t="s">
        <v>130</v>
      </c>
      <c r="AU97" s="154" t="s">
        <v>80</v>
      </c>
      <c r="AY97" s="17" t="s">
        <v>128</v>
      </c>
      <c r="BE97" s="155">
        <f>IF(N97="základní",J97,0)</f>
        <v>0</v>
      </c>
      <c r="BF97" s="155">
        <f>IF(N97="snížená",J97,0)</f>
        <v>0</v>
      </c>
      <c r="BG97" s="155">
        <f>IF(N97="zákl. přenesená",J97,0)</f>
        <v>0</v>
      </c>
      <c r="BH97" s="155">
        <f>IF(N97="sníž. přenesená",J97,0)</f>
        <v>0</v>
      </c>
      <c r="BI97" s="155">
        <f>IF(N97="nulová",J97,0)</f>
        <v>0</v>
      </c>
      <c r="BJ97" s="17" t="s">
        <v>78</v>
      </c>
      <c r="BK97" s="155">
        <f>ROUND(I97*H97,2)</f>
        <v>0</v>
      </c>
      <c r="BL97" s="17" t="s">
        <v>135</v>
      </c>
      <c r="BM97" s="154" t="s">
        <v>338</v>
      </c>
    </row>
    <row r="98" spans="1:65" s="2" customFormat="1" ht="54">
      <c r="A98" s="32"/>
      <c r="B98" s="33"/>
      <c r="C98" s="32"/>
      <c r="D98" s="156" t="s">
        <v>137</v>
      </c>
      <c r="E98" s="32"/>
      <c r="F98" s="157" t="s">
        <v>335</v>
      </c>
      <c r="G98" s="32"/>
      <c r="H98" s="32"/>
      <c r="I98" s="158"/>
      <c r="J98" s="32"/>
      <c r="K98" s="32"/>
      <c r="L98" s="33"/>
      <c r="M98" s="159"/>
      <c r="N98" s="160"/>
      <c r="O98" s="53"/>
      <c r="P98" s="53"/>
      <c r="Q98" s="53"/>
      <c r="R98" s="53"/>
      <c r="S98" s="53"/>
      <c r="T98" s="54"/>
      <c r="U98" s="32"/>
      <c r="V98" s="32"/>
      <c r="W98" s="32"/>
      <c r="X98" s="32"/>
      <c r="Y98" s="32"/>
      <c r="Z98" s="32"/>
      <c r="AA98" s="32"/>
      <c r="AB98" s="32"/>
      <c r="AC98" s="32"/>
      <c r="AD98" s="32"/>
      <c r="AE98" s="32"/>
      <c r="AT98" s="17" t="s">
        <v>137</v>
      </c>
      <c r="AU98" s="17" t="s">
        <v>80</v>
      </c>
    </row>
    <row r="99" spans="1:65" s="2" customFormat="1" ht="24.25" customHeight="1">
      <c r="A99" s="32"/>
      <c r="B99" s="142"/>
      <c r="C99" s="143" t="s">
        <v>135</v>
      </c>
      <c r="D99" s="143" t="s">
        <v>130</v>
      </c>
      <c r="E99" s="144" t="s">
        <v>339</v>
      </c>
      <c r="F99" s="145" t="s">
        <v>340</v>
      </c>
      <c r="G99" s="146" t="s">
        <v>160</v>
      </c>
      <c r="H99" s="147">
        <v>673.5</v>
      </c>
      <c r="I99" s="148"/>
      <c r="J99" s="149">
        <f>ROUND(I99*H99,2)</f>
        <v>0</v>
      </c>
      <c r="K99" s="145" t="s">
        <v>134</v>
      </c>
      <c r="L99" s="33"/>
      <c r="M99" s="150" t="s">
        <v>3</v>
      </c>
      <c r="N99" s="151" t="s">
        <v>41</v>
      </c>
      <c r="O99" s="53"/>
      <c r="P99" s="152">
        <f>O99*H99</f>
        <v>0</v>
      </c>
      <c r="Q99" s="152">
        <v>0</v>
      </c>
      <c r="R99" s="152">
        <f>Q99*H99</f>
        <v>0</v>
      </c>
      <c r="S99" s="152">
        <v>0</v>
      </c>
      <c r="T99" s="153">
        <f>S99*H99</f>
        <v>0</v>
      </c>
      <c r="U99" s="32"/>
      <c r="V99" s="32"/>
      <c r="W99" s="32"/>
      <c r="X99" s="32"/>
      <c r="Y99" s="32"/>
      <c r="Z99" s="32"/>
      <c r="AA99" s="32"/>
      <c r="AB99" s="32"/>
      <c r="AC99" s="32"/>
      <c r="AD99" s="32"/>
      <c r="AE99" s="32"/>
      <c r="AR99" s="154" t="s">
        <v>135</v>
      </c>
      <c r="AT99" s="154" t="s">
        <v>130</v>
      </c>
      <c r="AU99" s="154" t="s">
        <v>80</v>
      </c>
      <c r="AY99" s="17" t="s">
        <v>128</v>
      </c>
      <c r="BE99" s="155">
        <f>IF(N99="základní",J99,0)</f>
        <v>0</v>
      </c>
      <c r="BF99" s="155">
        <f>IF(N99="snížená",J99,0)</f>
        <v>0</v>
      </c>
      <c r="BG99" s="155">
        <f>IF(N99="zákl. přenesená",J99,0)</f>
        <v>0</v>
      </c>
      <c r="BH99" s="155">
        <f>IF(N99="sníž. přenesená",J99,0)</f>
        <v>0</v>
      </c>
      <c r="BI99" s="155">
        <f>IF(N99="nulová",J99,0)</f>
        <v>0</v>
      </c>
      <c r="BJ99" s="17" t="s">
        <v>78</v>
      </c>
      <c r="BK99" s="155">
        <f>ROUND(I99*H99,2)</f>
        <v>0</v>
      </c>
      <c r="BL99" s="17" t="s">
        <v>135</v>
      </c>
      <c r="BM99" s="154" t="s">
        <v>341</v>
      </c>
    </row>
    <row r="100" spans="1:65" s="2" customFormat="1" ht="36">
      <c r="A100" s="32"/>
      <c r="B100" s="33"/>
      <c r="C100" s="32"/>
      <c r="D100" s="156" t="s">
        <v>137</v>
      </c>
      <c r="E100" s="32"/>
      <c r="F100" s="157" t="s">
        <v>162</v>
      </c>
      <c r="G100" s="32"/>
      <c r="H100" s="32"/>
      <c r="I100" s="158"/>
      <c r="J100" s="32"/>
      <c r="K100" s="32"/>
      <c r="L100" s="33"/>
      <c r="M100" s="159"/>
      <c r="N100" s="160"/>
      <c r="O100" s="53"/>
      <c r="P100" s="53"/>
      <c r="Q100" s="53"/>
      <c r="R100" s="53"/>
      <c r="S100" s="53"/>
      <c r="T100" s="54"/>
      <c r="U100" s="32"/>
      <c r="V100" s="32"/>
      <c r="W100" s="32"/>
      <c r="X100" s="32"/>
      <c r="Y100" s="32"/>
      <c r="Z100" s="32"/>
      <c r="AA100" s="32"/>
      <c r="AB100" s="32"/>
      <c r="AC100" s="32"/>
      <c r="AD100" s="32"/>
      <c r="AE100" s="32"/>
      <c r="AT100" s="17" t="s">
        <v>137</v>
      </c>
      <c r="AU100" s="17" t="s">
        <v>80</v>
      </c>
    </row>
    <row r="101" spans="1:65" s="13" customFormat="1">
      <c r="B101" s="161"/>
      <c r="D101" s="156" t="s">
        <v>139</v>
      </c>
      <c r="E101" s="162" t="s">
        <v>3</v>
      </c>
      <c r="F101" s="163" t="s">
        <v>342</v>
      </c>
      <c r="H101" s="164">
        <v>673.5</v>
      </c>
      <c r="I101" s="165"/>
      <c r="L101" s="161"/>
      <c r="M101" s="166"/>
      <c r="N101" s="167"/>
      <c r="O101" s="167"/>
      <c r="P101" s="167"/>
      <c r="Q101" s="167"/>
      <c r="R101" s="167"/>
      <c r="S101" s="167"/>
      <c r="T101" s="168"/>
      <c r="AT101" s="162" t="s">
        <v>139</v>
      </c>
      <c r="AU101" s="162" t="s">
        <v>80</v>
      </c>
      <c r="AV101" s="13" t="s">
        <v>80</v>
      </c>
      <c r="AW101" s="13" t="s">
        <v>32</v>
      </c>
      <c r="AX101" s="13" t="s">
        <v>78</v>
      </c>
      <c r="AY101" s="162" t="s">
        <v>128</v>
      </c>
    </row>
    <row r="102" spans="1:65" s="2" customFormat="1" ht="37.9" customHeight="1">
      <c r="A102" s="32"/>
      <c r="B102" s="142"/>
      <c r="C102" s="143" t="s">
        <v>151</v>
      </c>
      <c r="D102" s="143" t="s">
        <v>130</v>
      </c>
      <c r="E102" s="144" t="s">
        <v>343</v>
      </c>
      <c r="F102" s="145" t="s">
        <v>344</v>
      </c>
      <c r="G102" s="146" t="s">
        <v>160</v>
      </c>
      <c r="H102" s="147">
        <v>892</v>
      </c>
      <c r="I102" s="148"/>
      <c r="J102" s="149">
        <f>ROUND(I102*H102,2)</f>
        <v>0</v>
      </c>
      <c r="K102" s="145" t="s">
        <v>134</v>
      </c>
      <c r="L102" s="33"/>
      <c r="M102" s="150" t="s">
        <v>3</v>
      </c>
      <c r="N102" s="151" t="s">
        <v>41</v>
      </c>
      <c r="O102" s="53"/>
      <c r="P102" s="152">
        <f>O102*H102</f>
        <v>0</v>
      </c>
      <c r="Q102" s="152">
        <v>0</v>
      </c>
      <c r="R102" s="152">
        <f>Q102*H102</f>
        <v>0</v>
      </c>
      <c r="S102" s="152">
        <v>0</v>
      </c>
      <c r="T102" s="153">
        <f>S102*H102</f>
        <v>0</v>
      </c>
      <c r="U102" s="32"/>
      <c r="V102" s="32"/>
      <c r="W102" s="32"/>
      <c r="X102" s="32"/>
      <c r="Y102" s="32"/>
      <c r="Z102" s="32"/>
      <c r="AA102" s="32"/>
      <c r="AB102" s="32"/>
      <c r="AC102" s="32"/>
      <c r="AD102" s="32"/>
      <c r="AE102" s="32"/>
      <c r="AR102" s="154" t="s">
        <v>135</v>
      </c>
      <c r="AT102" s="154" t="s">
        <v>130</v>
      </c>
      <c r="AU102" s="154" t="s">
        <v>80</v>
      </c>
      <c r="AY102" s="17" t="s">
        <v>128</v>
      </c>
      <c r="BE102" s="155">
        <f>IF(N102="základní",J102,0)</f>
        <v>0</v>
      </c>
      <c r="BF102" s="155">
        <f>IF(N102="snížená",J102,0)</f>
        <v>0</v>
      </c>
      <c r="BG102" s="155">
        <f>IF(N102="zákl. přenesená",J102,0)</f>
        <v>0</v>
      </c>
      <c r="BH102" s="155">
        <f>IF(N102="sníž. přenesená",J102,0)</f>
        <v>0</v>
      </c>
      <c r="BI102" s="155">
        <f>IF(N102="nulová",J102,0)</f>
        <v>0</v>
      </c>
      <c r="BJ102" s="17" t="s">
        <v>78</v>
      </c>
      <c r="BK102" s="155">
        <f>ROUND(I102*H102,2)</f>
        <v>0</v>
      </c>
      <c r="BL102" s="17" t="s">
        <v>135</v>
      </c>
      <c r="BM102" s="154" t="s">
        <v>345</v>
      </c>
    </row>
    <row r="103" spans="1:65" s="2" customFormat="1" ht="36">
      <c r="A103" s="32"/>
      <c r="B103" s="33"/>
      <c r="C103" s="32"/>
      <c r="D103" s="156" t="s">
        <v>137</v>
      </c>
      <c r="E103" s="32"/>
      <c r="F103" s="157" t="s">
        <v>162</v>
      </c>
      <c r="G103" s="32"/>
      <c r="H103" s="32"/>
      <c r="I103" s="158"/>
      <c r="J103" s="32"/>
      <c r="K103" s="32"/>
      <c r="L103" s="33"/>
      <c r="M103" s="159"/>
      <c r="N103" s="160"/>
      <c r="O103" s="53"/>
      <c r="P103" s="53"/>
      <c r="Q103" s="53"/>
      <c r="R103" s="53"/>
      <c r="S103" s="53"/>
      <c r="T103" s="54"/>
      <c r="U103" s="32"/>
      <c r="V103" s="32"/>
      <c r="W103" s="32"/>
      <c r="X103" s="32"/>
      <c r="Y103" s="32"/>
      <c r="Z103" s="32"/>
      <c r="AA103" s="32"/>
      <c r="AB103" s="32"/>
      <c r="AC103" s="32"/>
      <c r="AD103" s="32"/>
      <c r="AE103" s="32"/>
      <c r="AT103" s="17" t="s">
        <v>137</v>
      </c>
      <c r="AU103" s="17" t="s">
        <v>80</v>
      </c>
    </row>
    <row r="104" spans="1:65" s="13" customFormat="1">
      <c r="B104" s="161"/>
      <c r="D104" s="156" t="s">
        <v>139</v>
      </c>
      <c r="E104" s="162" t="s">
        <v>3</v>
      </c>
      <c r="F104" s="163" t="s">
        <v>346</v>
      </c>
      <c r="H104" s="164">
        <v>892</v>
      </c>
      <c r="I104" s="165"/>
      <c r="L104" s="161"/>
      <c r="M104" s="166"/>
      <c r="N104" s="167"/>
      <c r="O104" s="167"/>
      <c r="P104" s="167"/>
      <c r="Q104" s="167"/>
      <c r="R104" s="167"/>
      <c r="S104" s="167"/>
      <c r="T104" s="168"/>
      <c r="AT104" s="162" t="s">
        <v>139</v>
      </c>
      <c r="AU104" s="162" t="s">
        <v>80</v>
      </c>
      <c r="AV104" s="13" t="s">
        <v>80</v>
      </c>
      <c r="AW104" s="13" t="s">
        <v>32</v>
      </c>
      <c r="AX104" s="13" t="s">
        <v>78</v>
      </c>
      <c r="AY104" s="162" t="s">
        <v>128</v>
      </c>
    </row>
    <row r="105" spans="1:65" s="2" customFormat="1" ht="62.65" customHeight="1">
      <c r="A105" s="32"/>
      <c r="B105" s="142"/>
      <c r="C105" s="143" t="s">
        <v>157</v>
      </c>
      <c r="D105" s="143" t="s">
        <v>130</v>
      </c>
      <c r="E105" s="144" t="s">
        <v>347</v>
      </c>
      <c r="F105" s="145" t="s">
        <v>348</v>
      </c>
      <c r="G105" s="146" t="s">
        <v>160</v>
      </c>
      <c r="H105" s="147">
        <v>892</v>
      </c>
      <c r="I105" s="148"/>
      <c r="J105" s="149">
        <f>ROUND(I105*H105,2)</f>
        <v>0</v>
      </c>
      <c r="K105" s="145" t="s">
        <v>134</v>
      </c>
      <c r="L105" s="33"/>
      <c r="M105" s="150" t="s">
        <v>3</v>
      </c>
      <c r="N105" s="151" t="s">
        <v>41</v>
      </c>
      <c r="O105" s="53"/>
      <c r="P105" s="152">
        <f>O105*H105</f>
        <v>0</v>
      </c>
      <c r="Q105" s="152">
        <v>0</v>
      </c>
      <c r="R105" s="152">
        <f>Q105*H105</f>
        <v>0</v>
      </c>
      <c r="S105" s="152">
        <v>0</v>
      </c>
      <c r="T105" s="153">
        <f>S105*H105</f>
        <v>0</v>
      </c>
      <c r="U105" s="32"/>
      <c r="V105" s="32"/>
      <c r="W105" s="32"/>
      <c r="X105" s="32"/>
      <c r="Y105" s="32"/>
      <c r="Z105" s="32"/>
      <c r="AA105" s="32"/>
      <c r="AB105" s="32"/>
      <c r="AC105" s="32"/>
      <c r="AD105" s="32"/>
      <c r="AE105" s="32"/>
      <c r="AR105" s="154" t="s">
        <v>135</v>
      </c>
      <c r="AT105" s="154" t="s">
        <v>130</v>
      </c>
      <c r="AU105" s="154" t="s">
        <v>80</v>
      </c>
      <c r="AY105" s="17" t="s">
        <v>128</v>
      </c>
      <c r="BE105" s="155">
        <f>IF(N105="základní",J105,0)</f>
        <v>0</v>
      </c>
      <c r="BF105" s="155">
        <f>IF(N105="snížená",J105,0)</f>
        <v>0</v>
      </c>
      <c r="BG105" s="155">
        <f>IF(N105="zákl. přenesená",J105,0)</f>
        <v>0</v>
      </c>
      <c r="BH105" s="155">
        <f>IF(N105="sníž. přenesená",J105,0)</f>
        <v>0</v>
      </c>
      <c r="BI105" s="155">
        <f>IF(N105="nulová",J105,0)</f>
        <v>0</v>
      </c>
      <c r="BJ105" s="17" t="s">
        <v>78</v>
      </c>
      <c r="BK105" s="155">
        <f>ROUND(I105*H105,2)</f>
        <v>0</v>
      </c>
      <c r="BL105" s="17" t="s">
        <v>135</v>
      </c>
      <c r="BM105" s="154" t="s">
        <v>349</v>
      </c>
    </row>
    <row r="106" spans="1:65" s="2" customFormat="1" ht="72">
      <c r="A106" s="32"/>
      <c r="B106" s="33"/>
      <c r="C106" s="32"/>
      <c r="D106" s="156" t="s">
        <v>137</v>
      </c>
      <c r="E106" s="32"/>
      <c r="F106" s="157" t="s">
        <v>175</v>
      </c>
      <c r="G106" s="32"/>
      <c r="H106" s="32"/>
      <c r="I106" s="158"/>
      <c r="J106" s="32"/>
      <c r="K106" s="32"/>
      <c r="L106" s="33"/>
      <c r="M106" s="159"/>
      <c r="N106" s="160"/>
      <c r="O106" s="53"/>
      <c r="P106" s="53"/>
      <c r="Q106" s="53"/>
      <c r="R106" s="53"/>
      <c r="S106" s="53"/>
      <c r="T106" s="54"/>
      <c r="U106" s="32"/>
      <c r="V106" s="32"/>
      <c r="W106" s="32"/>
      <c r="X106" s="32"/>
      <c r="Y106" s="32"/>
      <c r="Z106" s="32"/>
      <c r="AA106" s="32"/>
      <c r="AB106" s="32"/>
      <c r="AC106" s="32"/>
      <c r="AD106" s="32"/>
      <c r="AE106" s="32"/>
      <c r="AT106" s="17" t="s">
        <v>137</v>
      </c>
      <c r="AU106" s="17" t="s">
        <v>80</v>
      </c>
    </row>
    <row r="107" spans="1:65" s="13" customFormat="1">
      <c r="B107" s="161"/>
      <c r="D107" s="156" t="s">
        <v>139</v>
      </c>
      <c r="E107" s="162" t="s">
        <v>3</v>
      </c>
      <c r="F107" s="163" t="s">
        <v>350</v>
      </c>
      <c r="H107" s="164">
        <v>892</v>
      </c>
      <c r="I107" s="165"/>
      <c r="L107" s="161"/>
      <c r="M107" s="166"/>
      <c r="N107" s="167"/>
      <c r="O107" s="167"/>
      <c r="P107" s="167"/>
      <c r="Q107" s="167"/>
      <c r="R107" s="167"/>
      <c r="S107" s="167"/>
      <c r="T107" s="168"/>
      <c r="AT107" s="162" t="s">
        <v>139</v>
      </c>
      <c r="AU107" s="162" t="s">
        <v>80</v>
      </c>
      <c r="AV107" s="13" t="s">
        <v>80</v>
      </c>
      <c r="AW107" s="13" t="s">
        <v>32</v>
      </c>
      <c r="AX107" s="13" t="s">
        <v>78</v>
      </c>
      <c r="AY107" s="162" t="s">
        <v>128</v>
      </c>
    </row>
    <row r="108" spans="1:65" s="2" customFormat="1" ht="62.65" customHeight="1">
      <c r="A108" s="32"/>
      <c r="B108" s="142"/>
      <c r="C108" s="143" t="s">
        <v>164</v>
      </c>
      <c r="D108" s="143" t="s">
        <v>130</v>
      </c>
      <c r="E108" s="144" t="s">
        <v>181</v>
      </c>
      <c r="F108" s="145" t="s">
        <v>182</v>
      </c>
      <c r="G108" s="146" t="s">
        <v>160</v>
      </c>
      <c r="H108" s="147">
        <v>673.5</v>
      </c>
      <c r="I108" s="148"/>
      <c r="J108" s="149">
        <f>ROUND(I108*H108,2)</f>
        <v>0</v>
      </c>
      <c r="K108" s="145" t="s">
        <v>134</v>
      </c>
      <c r="L108" s="33"/>
      <c r="M108" s="150" t="s">
        <v>3</v>
      </c>
      <c r="N108" s="151" t="s">
        <v>41</v>
      </c>
      <c r="O108" s="53"/>
      <c r="P108" s="152">
        <f>O108*H108</f>
        <v>0</v>
      </c>
      <c r="Q108" s="152">
        <v>0</v>
      </c>
      <c r="R108" s="152">
        <f>Q108*H108</f>
        <v>0</v>
      </c>
      <c r="S108" s="152">
        <v>0</v>
      </c>
      <c r="T108" s="153">
        <f>S108*H108</f>
        <v>0</v>
      </c>
      <c r="U108" s="32"/>
      <c r="V108" s="32"/>
      <c r="W108" s="32"/>
      <c r="X108" s="32"/>
      <c r="Y108" s="32"/>
      <c r="Z108" s="32"/>
      <c r="AA108" s="32"/>
      <c r="AB108" s="32"/>
      <c r="AC108" s="32"/>
      <c r="AD108" s="32"/>
      <c r="AE108" s="32"/>
      <c r="AR108" s="154" t="s">
        <v>135</v>
      </c>
      <c r="AT108" s="154" t="s">
        <v>130</v>
      </c>
      <c r="AU108" s="154" t="s">
        <v>80</v>
      </c>
      <c r="AY108" s="17" t="s">
        <v>128</v>
      </c>
      <c r="BE108" s="155">
        <f>IF(N108="základní",J108,0)</f>
        <v>0</v>
      </c>
      <c r="BF108" s="155">
        <f>IF(N108="snížená",J108,0)</f>
        <v>0</v>
      </c>
      <c r="BG108" s="155">
        <f>IF(N108="zákl. přenesená",J108,0)</f>
        <v>0</v>
      </c>
      <c r="BH108" s="155">
        <f>IF(N108="sníž. přenesená",J108,0)</f>
        <v>0</v>
      </c>
      <c r="BI108" s="155">
        <f>IF(N108="nulová",J108,0)</f>
        <v>0</v>
      </c>
      <c r="BJ108" s="17" t="s">
        <v>78</v>
      </c>
      <c r="BK108" s="155">
        <f>ROUND(I108*H108,2)</f>
        <v>0</v>
      </c>
      <c r="BL108" s="17" t="s">
        <v>135</v>
      </c>
      <c r="BM108" s="154" t="s">
        <v>351</v>
      </c>
    </row>
    <row r="109" spans="1:65" s="2" customFormat="1" ht="72">
      <c r="A109" s="32"/>
      <c r="B109" s="33"/>
      <c r="C109" s="32"/>
      <c r="D109" s="156" t="s">
        <v>137</v>
      </c>
      <c r="E109" s="32"/>
      <c r="F109" s="157" t="s">
        <v>175</v>
      </c>
      <c r="G109" s="32"/>
      <c r="H109" s="32"/>
      <c r="I109" s="158"/>
      <c r="J109" s="32"/>
      <c r="K109" s="32"/>
      <c r="L109" s="33"/>
      <c r="M109" s="159"/>
      <c r="N109" s="160"/>
      <c r="O109" s="53"/>
      <c r="P109" s="53"/>
      <c r="Q109" s="53"/>
      <c r="R109" s="53"/>
      <c r="S109" s="53"/>
      <c r="T109" s="54"/>
      <c r="U109" s="32"/>
      <c r="V109" s="32"/>
      <c r="W109" s="32"/>
      <c r="X109" s="32"/>
      <c r="Y109" s="32"/>
      <c r="Z109" s="32"/>
      <c r="AA109" s="32"/>
      <c r="AB109" s="32"/>
      <c r="AC109" s="32"/>
      <c r="AD109" s="32"/>
      <c r="AE109" s="32"/>
      <c r="AT109" s="17" t="s">
        <v>137</v>
      </c>
      <c r="AU109" s="17" t="s">
        <v>80</v>
      </c>
    </row>
    <row r="110" spans="1:65" s="2" customFormat="1" ht="62.65" customHeight="1">
      <c r="A110" s="32"/>
      <c r="B110" s="142"/>
      <c r="C110" s="143" t="s">
        <v>170</v>
      </c>
      <c r="D110" s="143" t="s">
        <v>130</v>
      </c>
      <c r="E110" s="144" t="s">
        <v>352</v>
      </c>
      <c r="F110" s="145" t="s">
        <v>353</v>
      </c>
      <c r="G110" s="146" t="s">
        <v>160</v>
      </c>
      <c r="H110" s="147">
        <v>892</v>
      </c>
      <c r="I110" s="148"/>
      <c r="J110" s="149">
        <f>ROUND(I110*H110,2)</f>
        <v>0</v>
      </c>
      <c r="K110" s="145" t="s">
        <v>134</v>
      </c>
      <c r="L110" s="33"/>
      <c r="M110" s="150" t="s">
        <v>3</v>
      </c>
      <c r="N110" s="151" t="s">
        <v>41</v>
      </c>
      <c r="O110" s="53"/>
      <c r="P110" s="152">
        <f>O110*H110</f>
        <v>0</v>
      </c>
      <c r="Q110" s="152">
        <v>0</v>
      </c>
      <c r="R110" s="152">
        <f>Q110*H110</f>
        <v>0</v>
      </c>
      <c r="S110" s="152">
        <v>0</v>
      </c>
      <c r="T110" s="153">
        <f>S110*H110</f>
        <v>0</v>
      </c>
      <c r="U110" s="32"/>
      <c r="V110" s="32"/>
      <c r="W110" s="32"/>
      <c r="X110" s="32"/>
      <c r="Y110" s="32"/>
      <c r="Z110" s="32"/>
      <c r="AA110" s="32"/>
      <c r="AB110" s="32"/>
      <c r="AC110" s="32"/>
      <c r="AD110" s="32"/>
      <c r="AE110" s="32"/>
      <c r="AR110" s="154" t="s">
        <v>135</v>
      </c>
      <c r="AT110" s="154" t="s">
        <v>130</v>
      </c>
      <c r="AU110" s="154" t="s">
        <v>80</v>
      </c>
      <c r="AY110" s="17" t="s">
        <v>128</v>
      </c>
      <c r="BE110" s="155">
        <f>IF(N110="základní",J110,0)</f>
        <v>0</v>
      </c>
      <c r="BF110" s="155">
        <f>IF(N110="snížená",J110,0)</f>
        <v>0</v>
      </c>
      <c r="BG110" s="155">
        <f>IF(N110="zákl. přenesená",J110,0)</f>
        <v>0</v>
      </c>
      <c r="BH110" s="155">
        <f>IF(N110="sníž. přenesená",J110,0)</f>
        <v>0</v>
      </c>
      <c r="BI110" s="155">
        <f>IF(N110="nulová",J110,0)</f>
        <v>0</v>
      </c>
      <c r="BJ110" s="17" t="s">
        <v>78</v>
      </c>
      <c r="BK110" s="155">
        <f>ROUND(I110*H110,2)</f>
        <v>0</v>
      </c>
      <c r="BL110" s="17" t="s">
        <v>135</v>
      </c>
      <c r="BM110" s="154" t="s">
        <v>354</v>
      </c>
    </row>
    <row r="111" spans="1:65" s="2" customFormat="1" ht="54">
      <c r="A111" s="32"/>
      <c r="B111" s="33"/>
      <c r="C111" s="32"/>
      <c r="D111" s="156" t="s">
        <v>137</v>
      </c>
      <c r="E111" s="32"/>
      <c r="F111" s="157" t="s">
        <v>355</v>
      </c>
      <c r="G111" s="32"/>
      <c r="H111" s="32"/>
      <c r="I111" s="158"/>
      <c r="J111" s="32"/>
      <c r="K111" s="32"/>
      <c r="L111" s="33"/>
      <c r="M111" s="159"/>
      <c r="N111" s="160"/>
      <c r="O111" s="53"/>
      <c r="P111" s="53"/>
      <c r="Q111" s="53"/>
      <c r="R111" s="53"/>
      <c r="S111" s="53"/>
      <c r="T111" s="54"/>
      <c r="U111" s="32"/>
      <c r="V111" s="32"/>
      <c r="W111" s="32"/>
      <c r="X111" s="32"/>
      <c r="Y111" s="32"/>
      <c r="Z111" s="32"/>
      <c r="AA111" s="32"/>
      <c r="AB111" s="32"/>
      <c r="AC111" s="32"/>
      <c r="AD111" s="32"/>
      <c r="AE111" s="32"/>
      <c r="AT111" s="17" t="s">
        <v>137</v>
      </c>
      <c r="AU111" s="17" t="s">
        <v>80</v>
      </c>
    </row>
    <row r="112" spans="1:65" s="13" customFormat="1">
      <c r="B112" s="161"/>
      <c r="D112" s="156" t="s">
        <v>139</v>
      </c>
      <c r="E112" s="162" t="s">
        <v>3</v>
      </c>
      <c r="F112" s="163" t="s">
        <v>350</v>
      </c>
      <c r="H112" s="164">
        <v>892</v>
      </c>
      <c r="I112" s="165"/>
      <c r="L112" s="161"/>
      <c r="M112" s="166"/>
      <c r="N112" s="167"/>
      <c r="O112" s="167"/>
      <c r="P112" s="167"/>
      <c r="Q112" s="167"/>
      <c r="R112" s="167"/>
      <c r="S112" s="167"/>
      <c r="T112" s="168"/>
      <c r="AT112" s="162" t="s">
        <v>139</v>
      </c>
      <c r="AU112" s="162" t="s">
        <v>80</v>
      </c>
      <c r="AV112" s="13" t="s">
        <v>80</v>
      </c>
      <c r="AW112" s="13" t="s">
        <v>32</v>
      </c>
      <c r="AX112" s="13" t="s">
        <v>78</v>
      </c>
      <c r="AY112" s="162" t="s">
        <v>128</v>
      </c>
    </row>
    <row r="113" spans="1:65" s="2" customFormat="1" ht="37.9" customHeight="1">
      <c r="A113" s="32"/>
      <c r="B113" s="142"/>
      <c r="C113" s="143" t="s">
        <v>171</v>
      </c>
      <c r="D113" s="143" t="s">
        <v>130</v>
      </c>
      <c r="E113" s="144" t="s">
        <v>356</v>
      </c>
      <c r="F113" s="145" t="s">
        <v>357</v>
      </c>
      <c r="G113" s="146" t="s">
        <v>314</v>
      </c>
      <c r="H113" s="147">
        <v>1347</v>
      </c>
      <c r="I113" s="148"/>
      <c r="J113" s="149">
        <f>ROUND(I113*H113,2)</f>
        <v>0</v>
      </c>
      <c r="K113" s="145" t="s">
        <v>134</v>
      </c>
      <c r="L113" s="33"/>
      <c r="M113" s="150" t="s">
        <v>3</v>
      </c>
      <c r="N113" s="151" t="s">
        <v>41</v>
      </c>
      <c r="O113" s="53"/>
      <c r="P113" s="152">
        <f>O113*H113</f>
        <v>0</v>
      </c>
      <c r="Q113" s="152">
        <v>0</v>
      </c>
      <c r="R113" s="152">
        <f>Q113*H113</f>
        <v>0</v>
      </c>
      <c r="S113" s="152">
        <v>0</v>
      </c>
      <c r="T113" s="153">
        <f>S113*H113</f>
        <v>0</v>
      </c>
      <c r="U113" s="32"/>
      <c r="V113" s="32"/>
      <c r="W113" s="32"/>
      <c r="X113" s="32"/>
      <c r="Y113" s="32"/>
      <c r="Z113" s="32"/>
      <c r="AA113" s="32"/>
      <c r="AB113" s="32"/>
      <c r="AC113" s="32"/>
      <c r="AD113" s="32"/>
      <c r="AE113" s="32"/>
      <c r="AR113" s="154" t="s">
        <v>135</v>
      </c>
      <c r="AT113" s="154" t="s">
        <v>130</v>
      </c>
      <c r="AU113" s="154" t="s">
        <v>80</v>
      </c>
      <c r="AY113" s="17" t="s">
        <v>128</v>
      </c>
      <c r="BE113" s="155">
        <f>IF(N113="základní",J113,0)</f>
        <v>0</v>
      </c>
      <c r="BF113" s="155">
        <f>IF(N113="snížená",J113,0)</f>
        <v>0</v>
      </c>
      <c r="BG113" s="155">
        <f>IF(N113="zákl. přenesená",J113,0)</f>
        <v>0</v>
      </c>
      <c r="BH113" s="155">
        <f>IF(N113="sníž. přenesená",J113,0)</f>
        <v>0</v>
      </c>
      <c r="BI113" s="155">
        <f>IF(N113="nulová",J113,0)</f>
        <v>0</v>
      </c>
      <c r="BJ113" s="17" t="s">
        <v>78</v>
      </c>
      <c r="BK113" s="155">
        <f>ROUND(I113*H113,2)</f>
        <v>0</v>
      </c>
      <c r="BL113" s="17" t="s">
        <v>135</v>
      </c>
      <c r="BM113" s="154" t="s">
        <v>358</v>
      </c>
    </row>
    <row r="114" spans="1:65" s="2" customFormat="1" ht="54">
      <c r="A114" s="32"/>
      <c r="B114" s="33"/>
      <c r="C114" s="32"/>
      <c r="D114" s="156" t="s">
        <v>137</v>
      </c>
      <c r="E114" s="32"/>
      <c r="F114" s="157" t="s">
        <v>359</v>
      </c>
      <c r="G114" s="32"/>
      <c r="H114" s="32"/>
      <c r="I114" s="158"/>
      <c r="J114" s="32"/>
      <c r="K114" s="32"/>
      <c r="L114" s="33"/>
      <c r="M114" s="159"/>
      <c r="N114" s="160"/>
      <c r="O114" s="53"/>
      <c r="P114" s="53"/>
      <c r="Q114" s="53"/>
      <c r="R114" s="53"/>
      <c r="S114" s="53"/>
      <c r="T114" s="54"/>
      <c r="U114" s="32"/>
      <c r="V114" s="32"/>
      <c r="W114" s="32"/>
      <c r="X114" s="32"/>
      <c r="Y114" s="32"/>
      <c r="Z114" s="32"/>
      <c r="AA114" s="32"/>
      <c r="AB114" s="32"/>
      <c r="AC114" s="32"/>
      <c r="AD114" s="32"/>
      <c r="AE114" s="32"/>
      <c r="AT114" s="17" t="s">
        <v>137</v>
      </c>
      <c r="AU114" s="17" t="s">
        <v>80</v>
      </c>
    </row>
    <row r="115" spans="1:65" s="13" customFormat="1">
      <c r="B115" s="161"/>
      <c r="D115" s="156" t="s">
        <v>139</v>
      </c>
      <c r="F115" s="163" t="s">
        <v>360</v>
      </c>
      <c r="H115" s="164">
        <v>1347</v>
      </c>
      <c r="I115" s="165"/>
      <c r="L115" s="161"/>
      <c r="M115" s="166"/>
      <c r="N115" s="167"/>
      <c r="O115" s="167"/>
      <c r="P115" s="167"/>
      <c r="Q115" s="167"/>
      <c r="R115" s="167"/>
      <c r="S115" s="167"/>
      <c r="T115" s="168"/>
      <c r="AT115" s="162" t="s">
        <v>139</v>
      </c>
      <c r="AU115" s="162" t="s">
        <v>80</v>
      </c>
      <c r="AV115" s="13" t="s">
        <v>80</v>
      </c>
      <c r="AW115" s="13" t="s">
        <v>4</v>
      </c>
      <c r="AX115" s="13" t="s">
        <v>78</v>
      </c>
      <c r="AY115" s="162" t="s">
        <v>128</v>
      </c>
    </row>
    <row r="116" spans="1:65" s="2" customFormat="1" ht="37.9" customHeight="1">
      <c r="A116" s="32"/>
      <c r="B116" s="142"/>
      <c r="C116" s="143" t="s">
        <v>180</v>
      </c>
      <c r="D116" s="143" t="s">
        <v>130</v>
      </c>
      <c r="E116" s="144" t="s">
        <v>361</v>
      </c>
      <c r="F116" s="145" t="s">
        <v>362</v>
      </c>
      <c r="G116" s="146" t="s">
        <v>160</v>
      </c>
      <c r="H116" s="147">
        <v>673.5</v>
      </c>
      <c r="I116" s="148"/>
      <c r="J116" s="149">
        <f>ROUND(I116*H116,2)</f>
        <v>0</v>
      </c>
      <c r="K116" s="145" t="s">
        <v>134</v>
      </c>
      <c r="L116" s="33"/>
      <c r="M116" s="150" t="s">
        <v>3</v>
      </c>
      <c r="N116" s="151" t="s">
        <v>41</v>
      </c>
      <c r="O116" s="53"/>
      <c r="P116" s="152">
        <f>O116*H116</f>
        <v>0</v>
      </c>
      <c r="Q116" s="152">
        <v>0</v>
      </c>
      <c r="R116" s="152">
        <f>Q116*H116</f>
        <v>0</v>
      </c>
      <c r="S116" s="152">
        <v>0</v>
      </c>
      <c r="T116" s="153">
        <f>S116*H116</f>
        <v>0</v>
      </c>
      <c r="U116" s="32"/>
      <c r="V116" s="32"/>
      <c r="W116" s="32"/>
      <c r="X116" s="32"/>
      <c r="Y116" s="32"/>
      <c r="Z116" s="32"/>
      <c r="AA116" s="32"/>
      <c r="AB116" s="32"/>
      <c r="AC116" s="32"/>
      <c r="AD116" s="32"/>
      <c r="AE116" s="32"/>
      <c r="AR116" s="154" t="s">
        <v>135</v>
      </c>
      <c r="AT116" s="154" t="s">
        <v>130</v>
      </c>
      <c r="AU116" s="154" t="s">
        <v>80</v>
      </c>
      <c r="AY116" s="17" t="s">
        <v>128</v>
      </c>
      <c r="BE116" s="155">
        <f>IF(N116="základní",J116,0)</f>
        <v>0</v>
      </c>
      <c r="BF116" s="155">
        <f>IF(N116="snížená",J116,0)</f>
        <v>0</v>
      </c>
      <c r="BG116" s="155">
        <f>IF(N116="zákl. přenesená",J116,0)</f>
        <v>0</v>
      </c>
      <c r="BH116" s="155">
        <f>IF(N116="sníž. přenesená",J116,0)</f>
        <v>0</v>
      </c>
      <c r="BI116" s="155">
        <f>IF(N116="nulová",J116,0)</f>
        <v>0</v>
      </c>
      <c r="BJ116" s="17" t="s">
        <v>78</v>
      </c>
      <c r="BK116" s="155">
        <f>ROUND(I116*H116,2)</f>
        <v>0</v>
      </c>
      <c r="BL116" s="17" t="s">
        <v>135</v>
      </c>
      <c r="BM116" s="154" t="s">
        <v>363</v>
      </c>
    </row>
    <row r="117" spans="1:65" s="2" customFormat="1" ht="144">
      <c r="A117" s="32"/>
      <c r="B117" s="33"/>
      <c r="C117" s="32"/>
      <c r="D117" s="156" t="s">
        <v>137</v>
      </c>
      <c r="E117" s="32"/>
      <c r="F117" s="157" t="s">
        <v>364</v>
      </c>
      <c r="G117" s="32"/>
      <c r="H117" s="32"/>
      <c r="I117" s="158"/>
      <c r="J117" s="32"/>
      <c r="K117" s="32"/>
      <c r="L117" s="33"/>
      <c r="M117" s="159"/>
      <c r="N117" s="160"/>
      <c r="O117" s="53"/>
      <c r="P117" s="53"/>
      <c r="Q117" s="53"/>
      <c r="R117" s="53"/>
      <c r="S117" s="53"/>
      <c r="T117" s="54"/>
      <c r="U117" s="32"/>
      <c r="V117" s="32"/>
      <c r="W117" s="32"/>
      <c r="X117" s="32"/>
      <c r="Y117" s="32"/>
      <c r="Z117" s="32"/>
      <c r="AA117" s="32"/>
      <c r="AB117" s="32"/>
      <c r="AC117" s="32"/>
      <c r="AD117" s="32"/>
      <c r="AE117" s="32"/>
      <c r="AT117" s="17" t="s">
        <v>137</v>
      </c>
      <c r="AU117" s="17" t="s">
        <v>80</v>
      </c>
    </row>
    <row r="118" spans="1:65" s="2" customFormat="1" ht="37.9" customHeight="1">
      <c r="A118" s="32"/>
      <c r="B118" s="142"/>
      <c r="C118" s="143" t="s">
        <v>184</v>
      </c>
      <c r="D118" s="143" t="s">
        <v>130</v>
      </c>
      <c r="E118" s="144" t="s">
        <v>205</v>
      </c>
      <c r="F118" s="145" t="s">
        <v>206</v>
      </c>
      <c r="G118" s="146" t="s">
        <v>145</v>
      </c>
      <c r="H118" s="147">
        <v>189</v>
      </c>
      <c r="I118" s="148"/>
      <c r="J118" s="149">
        <f>ROUND(I118*H118,2)</f>
        <v>0</v>
      </c>
      <c r="K118" s="145" t="s">
        <v>134</v>
      </c>
      <c r="L118" s="33"/>
      <c r="M118" s="150" t="s">
        <v>3</v>
      </c>
      <c r="N118" s="151" t="s">
        <v>41</v>
      </c>
      <c r="O118" s="53"/>
      <c r="P118" s="152">
        <f>O118*H118</f>
        <v>0</v>
      </c>
      <c r="Q118" s="152">
        <v>0</v>
      </c>
      <c r="R118" s="152">
        <f>Q118*H118</f>
        <v>0</v>
      </c>
      <c r="S118" s="152">
        <v>0</v>
      </c>
      <c r="T118" s="153">
        <f>S118*H118</f>
        <v>0</v>
      </c>
      <c r="U118" s="32"/>
      <c r="V118" s="32"/>
      <c r="W118" s="32"/>
      <c r="X118" s="32"/>
      <c r="Y118" s="32"/>
      <c r="Z118" s="32"/>
      <c r="AA118" s="32"/>
      <c r="AB118" s="32"/>
      <c r="AC118" s="32"/>
      <c r="AD118" s="32"/>
      <c r="AE118" s="32"/>
      <c r="AR118" s="154" t="s">
        <v>135</v>
      </c>
      <c r="AT118" s="154" t="s">
        <v>130</v>
      </c>
      <c r="AU118" s="154" t="s">
        <v>80</v>
      </c>
      <c r="AY118" s="17" t="s">
        <v>128</v>
      </c>
      <c r="BE118" s="155">
        <f>IF(N118="základní",J118,0)</f>
        <v>0</v>
      </c>
      <c r="BF118" s="155">
        <f>IF(N118="snížená",J118,0)</f>
        <v>0</v>
      </c>
      <c r="BG118" s="155">
        <f>IF(N118="zákl. přenesená",J118,0)</f>
        <v>0</v>
      </c>
      <c r="BH118" s="155">
        <f>IF(N118="sníž. přenesená",J118,0)</f>
        <v>0</v>
      </c>
      <c r="BI118" s="155">
        <f>IF(N118="nulová",J118,0)</f>
        <v>0</v>
      </c>
      <c r="BJ118" s="17" t="s">
        <v>78</v>
      </c>
      <c r="BK118" s="155">
        <f>ROUND(I118*H118,2)</f>
        <v>0</v>
      </c>
      <c r="BL118" s="17" t="s">
        <v>135</v>
      </c>
      <c r="BM118" s="154" t="s">
        <v>365</v>
      </c>
    </row>
    <row r="119" spans="1:65" s="2" customFormat="1" ht="63">
      <c r="A119" s="32"/>
      <c r="B119" s="33"/>
      <c r="C119" s="32"/>
      <c r="D119" s="156" t="s">
        <v>137</v>
      </c>
      <c r="E119" s="32"/>
      <c r="F119" s="157" t="s">
        <v>208</v>
      </c>
      <c r="G119" s="32"/>
      <c r="H119" s="32"/>
      <c r="I119" s="158"/>
      <c r="J119" s="32"/>
      <c r="K119" s="32"/>
      <c r="L119" s="33"/>
      <c r="M119" s="159"/>
      <c r="N119" s="160"/>
      <c r="O119" s="53"/>
      <c r="P119" s="53"/>
      <c r="Q119" s="53"/>
      <c r="R119" s="53"/>
      <c r="S119" s="53"/>
      <c r="T119" s="54"/>
      <c r="U119" s="32"/>
      <c r="V119" s="32"/>
      <c r="W119" s="32"/>
      <c r="X119" s="32"/>
      <c r="Y119" s="32"/>
      <c r="Z119" s="32"/>
      <c r="AA119" s="32"/>
      <c r="AB119" s="32"/>
      <c r="AC119" s="32"/>
      <c r="AD119" s="32"/>
      <c r="AE119" s="32"/>
      <c r="AT119" s="17" t="s">
        <v>137</v>
      </c>
      <c r="AU119" s="17" t="s">
        <v>80</v>
      </c>
    </row>
    <row r="120" spans="1:65" s="13" customFormat="1">
      <c r="B120" s="161"/>
      <c r="D120" s="156" t="s">
        <v>139</v>
      </c>
      <c r="E120" s="162" t="s">
        <v>3</v>
      </c>
      <c r="F120" s="163" t="s">
        <v>366</v>
      </c>
      <c r="H120" s="164">
        <v>189</v>
      </c>
      <c r="I120" s="165"/>
      <c r="L120" s="161"/>
      <c r="M120" s="166"/>
      <c r="N120" s="167"/>
      <c r="O120" s="167"/>
      <c r="P120" s="167"/>
      <c r="Q120" s="167"/>
      <c r="R120" s="167"/>
      <c r="S120" s="167"/>
      <c r="T120" s="168"/>
      <c r="AT120" s="162" t="s">
        <v>139</v>
      </c>
      <c r="AU120" s="162" t="s">
        <v>80</v>
      </c>
      <c r="AV120" s="13" t="s">
        <v>80</v>
      </c>
      <c r="AW120" s="13" t="s">
        <v>32</v>
      </c>
      <c r="AX120" s="13" t="s">
        <v>78</v>
      </c>
      <c r="AY120" s="162" t="s">
        <v>128</v>
      </c>
    </row>
    <row r="121" spans="1:65" s="2" customFormat="1" ht="37.9" customHeight="1">
      <c r="A121" s="32"/>
      <c r="B121" s="142"/>
      <c r="C121" s="143" t="s">
        <v>190</v>
      </c>
      <c r="D121" s="143" t="s">
        <v>130</v>
      </c>
      <c r="E121" s="144" t="s">
        <v>367</v>
      </c>
      <c r="F121" s="145" t="s">
        <v>368</v>
      </c>
      <c r="G121" s="146" t="s">
        <v>145</v>
      </c>
      <c r="H121" s="147">
        <v>189</v>
      </c>
      <c r="I121" s="148"/>
      <c r="J121" s="149">
        <f>ROUND(I121*H121,2)</f>
        <v>0</v>
      </c>
      <c r="K121" s="145" t="s">
        <v>134</v>
      </c>
      <c r="L121" s="33"/>
      <c r="M121" s="150" t="s">
        <v>3</v>
      </c>
      <c r="N121" s="151" t="s">
        <v>41</v>
      </c>
      <c r="O121" s="53"/>
      <c r="P121" s="152">
        <f>O121*H121</f>
        <v>0</v>
      </c>
      <c r="Q121" s="152">
        <v>0</v>
      </c>
      <c r="R121" s="152">
        <f>Q121*H121</f>
        <v>0</v>
      </c>
      <c r="S121" s="152">
        <v>0</v>
      </c>
      <c r="T121" s="153">
        <f>S121*H121</f>
        <v>0</v>
      </c>
      <c r="U121" s="32"/>
      <c r="V121" s="32"/>
      <c r="W121" s="32"/>
      <c r="X121" s="32"/>
      <c r="Y121" s="32"/>
      <c r="Z121" s="32"/>
      <c r="AA121" s="32"/>
      <c r="AB121" s="32"/>
      <c r="AC121" s="32"/>
      <c r="AD121" s="32"/>
      <c r="AE121" s="32"/>
      <c r="AR121" s="154" t="s">
        <v>135</v>
      </c>
      <c r="AT121" s="154" t="s">
        <v>130</v>
      </c>
      <c r="AU121" s="154" t="s">
        <v>80</v>
      </c>
      <c r="AY121" s="17" t="s">
        <v>128</v>
      </c>
      <c r="BE121" s="155">
        <f>IF(N121="základní",J121,0)</f>
        <v>0</v>
      </c>
      <c r="BF121" s="155">
        <f>IF(N121="snížená",J121,0)</f>
        <v>0</v>
      </c>
      <c r="BG121" s="155">
        <f>IF(N121="zákl. přenesená",J121,0)</f>
        <v>0</v>
      </c>
      <c r="BH121" s="155">
        <f>IF(N121="sníž. přenesená",J121,0)</f>
        <v>0</v>
      </c>
      <c r="BI121" s="155">
        <f>IF(N121="nulová",J121,0)</f>
        <v>0</v>
      </c>
      <c r="BJ121" s="17" t="s">
        <v>78</v>
      </c>
      <c r="BK121" s="155">
        <f>ROUND(I121*H121,2)</f>
        <v>0</v>
      </c>
      <c r="BL121" s="17" t="s">
        <v>135</v>
      </c>
      <c r="BM121" s="154" t="s">
        <v>369</v>
      </c>
    </row>
    <row r="122" spans="1:65" s="2" customFormat="1" ht="144">
      <c r="A122" s="32"/>
      <c r="B122" s="33"/>
      <c r="C122" s="32"/>
      <c r="D122" s="156" t="s">
        <v>137</v>
      </c>
      <c r="E122" s="32"/>
      <c r="F122" s="157" t="s">
        <v>370</v>
      </c>
      <c r="G122" s="32"/>
      <c r="H122" s="32"/>
      <c r="I122" s="158"/>
      <c r="J122" s="32"/>
      <c r="K122" s="32"/>
      <c r="L122" s="33"/>
      <c r="M122" s="159"/>
      <c r="N122" s="160"/>
      <c r="O122" s="53"/>
      <c r="P122" s="53"/>
      <c r="Q122" s="53"/>
      <c r="R122" s="53"/>
      <c r="S122" s="53"/>
      <c r="T122" s="54"/>
      <c r="U122" s="32"/>
      <c r="V122" s="32"/>
      <c r="W122" s="32"/>
      <c r="X122" s="32"/>
      <c r="Y122" s="32"/>
      <c r="Z122" s="32"/>
      <c r="AA122" s="32"/>
      <c r="AB122" s="32"/>
      <c r="AC122" s="32"/>
      <c r="AD122" s="32"/>
      <c r="AE122" s="32"/>
      <c r="AT122" s="17" t="s">
        <v>137</v>
      </c>
      <c r="AU122" s="17" t="s">
        <v>80</v>
      </c>
    </row>
    <row r="123" spans="1:65" s="13" customFormat="1">
      <c r="B123" s="161"/>
      <c r="D123" s="156" t="s">
        <v>139</v>
      </c>
      <c r="E123" s="162" t="s">
        <v>3</v>
      </c>
      <c r="F123" s="163" t="s">
        <v>371</v>
      </c>
      <c r="H123" s="164">
        <v>189</v>
      </c>
      <c r="I123" s="165"/>
      <c r="L123" s="161"/>
      <c r="M123" s="166"/>
      <c r="N123" s="167"/>
      <c r="O123" s="167"/>
      <c r="P123" s="167"/>
      <c r="Q123" s="167"/>
      <c r="R123" s="167"/>
      <c r="S123" s="167"/>
      <c r="T123" s="168"/>
      <c r="AT123" s="162" t="s">
        <v>139</v>
      </c>
      <c r="AU123" s="162" t="s">
        <v>80</v>
      </c>
      <c r="AV123" s="13" t="s">
        <v>80</v>
      </c>
      <c r="AW123" s="13" t="s">
        <v>32</v>
      </c>
      <c r="AX123" s="13" t="s">
        <v>78</v>
      </c>
      <c r="AY123" s="162" t="s">
        <v>128</v>
      </c>
    </row>
    <row r="124" spans="1:65" s="2" customFormat="1" ht="14.5" customHeight="1">
      <c r="A124" s="32"/>
      <c r="B124" s="142"/>
      <c r="C124" s="177" t="s">
        <v>194</v>
      </c>
      <c r="D124" s="177" t="s">
        <v>284</v>
      </c>
      <c r="E124" s="178" t="s">
        <v>372</v>
      </c>
      <c r="F124" s="179" t="s">
        <v>373</v>
      </c>
      <c r="G124" s="180" t="s">
        <v>374</v>
      </c>
      <c r="H124" s="181">
        <v>4.7249999999999996</v>
      </c>
      <c r="I124" s="182"/>
      <c r="J124" s="183">
        <f>ROUND(I124*H124,2)</f>
        <v>0</v>
      </c>
      <c r="K124" s="179" t="s">
        <v>134</v>
      </c>
      <c r="L124" s="184"/>
      <c r="M124" s="185" t="s">
        <v>3</v>
      </c>
      <c r="N124" s="186" t="s">
        <v>41</v>
      </c>
      <c r="O124" s="53"/>
      <c r="P124" s="152">
        <f>O124*H124</f>
        <v>0</v>
      </c>
      <c r="Q124" s="152">
        <v>1E-3</v>
      </c>
      <c r="R124" s="152">
        <f>Q124*H124</f>
        <v>4.725E-3</v>
      </c>
      <c r="S124" s="152">
        <v>0</v>
      </c>
      <c r="T124" s="153">
        <f>S124*H124</f>
        <v>0</v>
      </c>
      <c r="U124" s="32"/>
      <c r="V124" s="32"/>
      <c r="W124" s="32"/>
      <c r="X124" s="32"/>
      <c r="Y124" s="32"/>
      <c r="Z124" s="32"/>
      <c r="AA124" s="32"/>
      <c r="AB124" s="32"/>
      <c r="AC124" s="32"/>
      <c r="AD124" s="32"/>
      <c r="AE124" s="32"/>
      <c r="AR124" s="154" t="s">
        <v>170</v>
      </c>
      <c r="AT124" s="154" t="s">
        <v>284</v>
      </c>
      <c r="AU124" s="154" t="s">
        <v>80</v>
      </c>
      <c r="AY124" s="17" t="s">
        <v>128</v>
      </c>
      <c r="BE124" s="155">
        <f>IF(N124="základní",J124,0)</f>
        <v>0</v>
      </c>
      <c r="BF124" s="155">
        <f>IF(N124="snížená",J124,0)</f>
        <v>0</v>
      </c>
      <c r="BG124" s="155">
        <f>IF(N124="zákl. přenesená",J124,0)</f>
        <v>0</v>
      </c>
      <c r="BH124" s="155">
        <f>IF(N124="sníž. přenesená",J124,0)</f>
        <v>0</v>
      </c>
      <c r="BI124" s="155">
        <f>IF(N124="nulová",J124,0)</f>
        <v>0</v>
      </c>
      <c r="BJ124" s="17" t="s">
        <v>78</v>
      </c>
      <c r="BK124" s="155">
        <f>ROUND(I124*H124,2)</f>
        <v>0</v>
      </c>
      <c r="BL124" s="17" t="s">
        <v>135</v>
      </c>
      <c r="BM124" s="154" t="s">
        <v>375</v>
      </c>
    </row>
    <row r="125" spans="1:65" s="13" customFormat="1">
      <c r="B125" s="161"/>
      <c r="D125" s="156" t="s">
        <v>139</v>
      </c>
      <c r="F125" s="163" t="s">
        <v>376</v>
      </c>
      <c r="H125" s="164">
        <v>4.7249999999999996</v>
      </c>
      <c r="I125" s="165"/>
      <c r="L125" s="161"/>
      <c r="M125" s="166"/>
      <c r="N125" s="167"/>
      <c r="O125" s="167"/>
      <c r="P125" s="167"/>
      <c r="Q125" s="167"/>
      <c r="R125" s="167"/>
      <c r="S125" s="167"/>
      <c r="T125" s="168"/>
      <c r="AT125" s="162" t="s">
        <v>139</v>
      </c>
      <c r="AU125" s="162" t="s">
        <v>80</v>
      </c>
      <c r="AV125" s="13" t="s">
        <v>80</v>
      </c>
      <c r="AW125" s="13" t="s">
        <v>4</v>
      </c>
      <c r="AX125" s="13" t="s">
        <v>78</v>
      </c>
      <c r="AY125" s="162" t="s">
        <v>128</v>
      </c>
    </row>
    <row r="126" spans="1:65" s="2" customFormat="1" ht="37.9" customHeight="1">
      <c r="A126" s="32"/>
      <c r="B126" s="142"/>
      <c r="C126" s="143" t="s">
        <v>200</v>
      </c>
      <c r="D126" s="143" t="s">
        <v>130</v>
      </c>
      <c r="E126" s="144" t="s">
        <v>377</v>
      </c>
      <c r="F126" s="145" t="s">
        <v>378</v>
      </c>
      <c r="G126" s="146" t="s">
        <v>145</v>
      </c>
      <c r="H126" s="147">
        <v>1365</v>
      </c>
      <c r="I126" s="148"/>
      <c r="J126" s="149">
        <f>ROUND(I126*H126,2)</f>
        <v>0</v>
      </c>
      <c r="K126" s="145" t="s">
        <v>134</v>
      </c>
      <c r="L126" s="33"/>
      <c r="M126" s="150" t="s">
        <v>3</v>
      </c>
      <c r="N126" s="151" t="s">
        <v>41</v>
      </c>
      <c r="O126" s="53"/>
      <c r="P126" s="152">
        <f>O126*H126</f>
        <v>0</v>
      </c>
      <c r="Q126" s="152">
        <v>0</v>
      </c>
      <c r="R126" s="152">
        <f>Q126*H126</f>
        <v>0</v>
      </c>
      <c r="S126" s="152">
        <v>0</v>
      </c>
      <c r="T126" s="153">
        <f>S126*H126</f>
        <v>0</v>
      </c>
      <c r="U126" s="32"/>
      <c r="V126" s="32"/>
      <c r="W126" s="32"/>
      <c r="X126" s="32"/>
      <c r="Y126" s="32"/>
      <c r="Z126" s="32"/>
      <c r="AA126" s="32"/>
      <c r="AB126" s="32"/>
      <c r="AC126" s="32"/>
      <c r="AD126" s="32"/>
      <c r="AE126" s="32"/>
      <c r="AR126" s="154" t="s">
        <v>135</v>
      </c>
      <c r="AT126" s="154" t="s">
        <v>130</v>
      </c>
      <c r="AU126" s="154" t="s">
        <v>80</v>
      </c>
      <c r="AY126" s="17" t="s">
        <v>128</v>
      </c>
      <c r="BE126" s="155">
        <f>IF(N126="základní",J126,0)</f>
        <v>0</v>
      </c>
      <c r="BF126" s="155">
        <f>IF(N126="snížená",J126,0)</f>
        <v>0</v>
      </c>
      <c r="BG126" s="155">
        <f>IF(N126="zákl. přenesená",J126,0)</f>
        <v>0</v>
      </c>
      <c r="BH126" s="155">
        <f>IF(N126="sníž. přenesená",J126,0)</f>
        <v>0</v>
      </c>
      <c r="BI126" s="155">
        <f>IF(N126="nulová",J126,0)</f>
        <v>0</v>
      </c>
      <c r="BJ126" s="17" t="s">
        <v>78</v>
      </c>
      <c r="BK126" s="155">
        <f>ROUND(I126*H126,2)</f>
        <v>0</v>
      </c>
      <c r="BL126" s="17" t="s">
        <v>135</v>
      </c>
      <c r="BM126" s="154" t="s">
        <v>379</v>
      </c>
    </row>
    <row r="127" spans="1:65" s="2" customFormat="1" ht="63">
      <c r="A127" s="32"/>
      <c r="B127" s="33"/>
      <c r="C127" s="32"/>
      <c r="D127" s="156" t="s">
        <v>137</v>
      </c>
      <c r="E127" s="32"/>
      <c r="F127" s="157" t="s">
        <v>220</v>
      </c>
      <c r="G127" s="32"/>
      <c r="H127" s="32"/>
      <c r="I127" s="158"/>
      <c r="J127" s="32"/>
      <c r="K127" s="32"/>
      <c r="L127" s="33"/>
      <c r="M127" s="159"/>
      <c r="N127" s="160"/>
      <c r="O127" s="53"/>
      <c r="P127" s="53"/>
      <c r="Q127" s="53"/>
      <c r="R127" s="53"/>
      <c r="S127" s="53"/>
      <c r="T127" s="54"/>
      <c r="U127" s="32"/>
      <c r="V127" s="32"/>
      <c r="W127" s="32"/>
      <c r="X127" s="32"/>
      <c r="Y127" s="32"/>
      <c r="Z127" s="32"/>
      <c r="AA127" s="32"/>
      <c r="AB127" s="32"/>
      <c r="AC127" s="32"/>
      <c r="AD127" s="32"/>
      <c r="AE127" s="32"/>
      <c r="AT127" s="17" t="s">
        <v>137</v>
      </c>
      <c r="AU127" s="17" t="s">
        <v>80</v>
      </c>
    </row>
    <row r="128" spans="1:65" s="13" customFormat="1">
      <c r="B128" s="161"/>
      <c r="D128" s="156" t="s">
        <v>139</v>
      </c>
      <c r="E128" s="162" t="s">
        <v>3</v>
      </c>
      <c r="F128" s="163" t="s">
        <v>380</v>
      </c>
      <c r="H128" s="164">
        <v>1365</v>
      </c>
      <c r="I128" s="165"/>
      <c r="L128" s="161"/>
      <c r="M128" s="166"/>
      <c r="N128" s="167"/>
      <c r="O128" s="167"/>
      <c r="P128" s="167"/>
      <c r="Q128" s="167"/>
      <c r="R128" s="167"/>
      <c r="S128" s="167"/>
      <c r="T128" s="168"/>
      <c r="AT128" s="162" t="s">
        <v>139</v>
      </c>
      <c r="AU128" s="162" t="s">
        <v>80</v>
      </c>
      <c r="AV128" s="13" t="s">
        <v>80</v>
      </c>
      <c r="AW128" s="13" t="s">
        <v>32</v>
      </c>
      <c r="AX128" s="13" t="s">
        <v>78</v>
      </c>
      <c r="AY128" s="162" t="s">
        <v>128</v>
      </c>
    </row>
    <row r="129" spans="1:65" s="12" customFormat="1" ht="22.9" customHeight="1">
      <c r="B129" s="129"/>
      <c r="D129" s="130" t="s">
        <v>69</v>
      </c>
      <c r="E129" s="140" t="s">
        <v>135</v>
      </c>
      <c r="F129" s="140" t="s">
        <v>381</v>
      </c>
      <c r="I129" s="132"/>
      <c r="J129" s="141">
        <f>BK129</f>
        <v>0</v>
      </c>
      <c r="L129" s="129"/>
      <c r="M129" s="134"/>
      <c r="N129" s="135"/>
      <c r="O129" s="135"/>
      <c r="P129" s="136">
        <f>SUM(P130:P146)</f>
        <v>0</v>
      </c>
      <c r="Q129" s="135"/>
      <c r="R129" s="136">
        <f>SUM(R130:R146)</f>
        <v>931.37977500000011</v>
      </c>
      <c r="S129" s="135"/>
      <c r="T129" s="137">
        <f>SUM(T130:T146)</f>
        <v>0</v>
      </c>
      <c r="AR129" s="130" t="s">
        <v>78</v>
      </c>
      <c r="AT129" s="138" t="s">
        <v>69</v>
      </c>
      <c r="AU129" s="138" t="s">
        <v>78</v>
      </c>
      <c r="AY129" s="130" t="s">
        <v>128</v>
      </c>
      <c r="BK129" s="139">
        <f>SUM(BK130:BK146)</f>
        <v>0</v>
      </c>
    </row>
    <row r="130" spans="1:65" s="2" customFormat="1" ht="37.9" customHeight="1">
      <c r="A130" s="32"/>
      <c r="B130" s="142"/>
      <c r="C130" s="143" t="s">
        <v>9</v>
      </c>
      <c r="D130" s="143" t="s">
        <v>130</v>
      </c>
      <c r="E130" s="144" t="s">
        <v>382</v>
      </c>
      <c r="F130" s="145" t="s">
        <v>383</v>
      </c>
      <c r="G130" s="146" t="s">
        <v>160</v>
      </c>
      <c r="H130" s="147">
        <v>87</v>
      </c>
      <c r="I130" s="148"/>
      <c r="J130" s="149">
        <f>ROUND(I130*H130,2)</f>
        <v>0</v>
      </c>
      <c r="K130" s="145" t="s">
        <v>134</v>
      </c>
      <c r="L130" s="33"/>
      <c r="M130" s="150" t="s">
        <v>3</v>
      </c>
      <c r="N130" s="151" t="s">
        <v>41</v>
      </c>
      <c r="O130" s="53"/>
      <c r="P130" s="152">
        <f>O130*H130</f>
        <v>0</v>
      </c>
      <c r="Q130" s="152">
        <v>2.25</v>
      </c>
      <c r="R130" s="152">
        <f>Q130*H130</f>
        <v>195.75</v>
      </c>
      <c r="S130" s="152">
        <v>0</v>
      </c>
      <c r="T130" s="153">
        <f>S130*H130</f>
        <v>0</v>
      </c>
      <c r="U130" s="32"/>
      <c r="V130" s="32"/>
      <c r="W130" s="32"/>
      <c r="X130" s="32"/>
      <c r="Y130" s="32"/>
      <c r="Z130" s="32"/>
      <c r="AA130" s="32"/>
      <c r="AB130" s="32"/>
      <c r="AC130" s="32"/>
      <c r="AD130" s="32"/>
      <c r="AE130" s="32"/>
      <c r="AR130" s="154" t="s">
        <v>135</v>
      </c>
      <c r="AT130" s="154" t="s">
        <v>130</v>
      </c>
      <c r="AU130" s="154" t="s">
        <v>80</v>
      </c>
      <c r="AY130" s="17" t="s">
        <v>128</v>
      </c>
      <c r="BE130" s="155">
        <f>IF(N130="základní",J130,0)</f>
        <v>0</v>
      </c>
      <c r="BF130" s="155">
        <f>IF(N130="snížená",J130,0)</f>
        <v>0</v>
      </c>
      <c r="BG130" s="155">
        <f>IF(N130="zákl. přenesená",J130,0)</f>
        <v>0</v>
      </c>
      <c r="BH130" s="155">
        <f>IF(N130="sníž. přenesená",J130,0)</f>
        <v>0</v>
      </c>
      <c r="BI130" s="155">
        <f>IF(N130="nulová",J130,0)</f>
        <v>0</v>
      </c>
      <c r="BJ130" s="17" t="s">
        <v>78</v>
      </c>
      <c r="BK130" s="155">
        <f>ROUND(I130*H130,2)</f>
        <v>0</v>
      </c>
      <c r="BL130" s="17" t="s">
        <v>135</v>
      </c>
      <c r="BM130" s="154" t="s">
        <v>384</v>
      </c>
    </row>
    <row r="131" spans="1:65" s="2" customFormat="1" ht="90">
      <c r="A131" s="32"/>
      <c r="B131" s="33"/>
      <c r="C131" s="32"/>
      <c r="D131" s="156" t="s">
        <v>137</v>
      </c>
      <c r="E131" s="32"/>
      <c r="F131" s="157" t="s">
        <v>385</v>
      </c>
      <c r="G131" s="32"/>
      <c r="H131" s="32"/>
      <c r="I131" s="158"/>
      <c r="J131" s="32"/>
      <c r="K131" s="32"/>
      <c r="L131" s="33"/>
      <c r="M131" s="159"/>
      <c r="N131" s="160"/>
      <c r="O131" s="53"/>
      <c r="P131" s="53"/>
      <c r="Q131" s="53"/>
      <c r="R131" s="53"/>
      <c r="S131" s="53"/>
      <c r="T131" s="54"/>
      <c r="U131" s="32"/>
      <c r="V131" s="32"/>
      <c r="W131" s="32"/>
      <c r="X131" s="32"/>
      <c r="Y131" s="32"/>
      <c r="Z131" s="32"/>
      <c r="AA131" s="32"/>
      <c r="AB131" s="32"/>
      <c r="AC131" s="32"/>
      <c r="AD131" s="32"/>
      <c r="AE131" s="32"/>
      <c r="AT131" s="17" t="s">
        <v>137</v>
      </c>
      <c r="AU131" s="17" t="s">
        <v>80</v>
      </c>
    </row>
    <row r="132" spans="1:65" s="13" customFormat="1">
      <c r="B132" s="161"/>
      <c r="D132" s="156" t="s">
        <v>139</v>
      </c>
      <c r="E132" s="162" t="s">
        <v>3</v>
      </c>
      <c r="F132" s="163" t="s">
        <v>386</v>
      </c>
      <c r="H132" s="164">
        <v>87</v>
      </c>
      <c r="I132" s="165"/>
      <c r="L132" s="161"/>
      <c r="M132" s="166"/>
      <c r="N132" s="167"/>
      <c r="O132" s="167"/>
      <c r="P132" s="167"/>
      <c r="Q132" s="167"/>
      <c r="R132" s="167"/>
      <c r="S132" s="167"/>
      <c r="T132" s="168"/>
      <c r="AT132" s="162" t="s">
        <v>139</v>
      </c>
      <c r="AU132" s="162" t="s">
        <v>80</v>
      </c>
      <c r="AV132" s="13" t="s">
        <v>80</v>
      </c>
      <c r="AW132" s="13" t="s">
        <v>32</v>
      </c>
      <c r="AX132" s="13" t="s">
        <v>78</v>
      </c>
      <c r="AY132" s="162" t="s">
        <v>128</v>
      </c>
    </row>
    <row r="133" spans="1:65" s="2" customFormat="1" ht="49.15" customHeight="1">
      <c r="A133" s="32"/>
      <c r="B133" s="142"/>
      <c r="C133" s="143" t="s">
        <v>204</v>
      </c>
      <c r="D133" s="143" t="s">
        <v>130</v>
      </c>
      <c r="E133" s="144" t="s">
        <v>387</v>
      </c>
      <c r="F133" s="145" t="s">
        <v>388</v>
      </c>
      <c r="G133" s="146" t="s">
        <v>145</v>
      </c>
      <c r="H133" s="147">
        <v>1365</v>
      </c>
      <c r="I133" s="148"/>
      <c r="J133" s="149">
        <f>ROUND(I133*H133,2)</f>
        <v>0</v>
      </c>
      <c r="K133" s="145" t="s">
        <v>134</v>
      </c>
      <c r="L133" s="33"/>
      <c r="M133" s="150" t="s">
        <v>3</v>
      </c>
      <c r="N133" s="151" t="s">
        <v>41</v>
      </c>
      <c r="O133" s="53"/>
      <c r="P133" s="152">
        <f>O133*H133</f>
        <v>0</v>
      </c>
      <c r="Q133" s="152">
        <v>2.7999999999999998E-4</v>
      </c>
      <c r="R133" s="152">
        <f>Q133*H133</f>
        <v>0.38219999999999998</v>
      </c>
      <c r="S133" s="152">
        <v>0</v>
      </c>
      <c r="T133" s="153">
        <f>S133*H133</f>
        <v>0</v>
      </c>
      <c r="U133" s="32"/>
      <c r="V133" s="32"/>
      <c r="W133" s="32"/>
      <c r="X133" s="32"/>
      <c r="Y133" s="32"/>
      <c r="Z133" s="32"/>
      <c r="AA133" s="32"/>
      <c r="AB133" s="32"/>
      <c r="AC133" s="32"/>
      <c r="AD133" s="32"/>
      <c r="AE133" s="32"/>
      <c r="AR133" s="154" t="s">
        <v>135</v>
      </c>
      <c r="AT133" s="154" t="s">
        <v>130</v>
      </c>
      <c r="AU133" s="154" t="s">
        <v>80</v>
      </c>
      <c r="AY133" s="17" t="s">
        <v>128</v>
      </c>
      <c r="BE133" s="155">
        <f>IF(N133="základní",J133,0)</f>
        <v>0</v>
      </c>
      <c r="BF133" s="155">
        <f>IF(N133="snížená",J133,0)</f>
        <v>0</v>
      </c>
      <c r="BG133" s="155">
        <f>IF(N133="zákl. přenesená",J133,0)</f>
        <v>0</v>
      </c>
      <c r="BH133" s="155">
        <f>IF(N133="sníž. přenesená",J133,0)</f>
        <v>0</v>
      </c>
      <c r="BI133" s="155">
        <f>IF(N133="nulová",J133,0)</f>
        <v>0</v>
      </c>
      <c r="BJ133" s="17" t="s">
        <v>78</v>
      </c>
      <c r="BK133" s="155">
        <f>ROUND(I133*H133,2)</f>
        <v>0</v>
      </c>
      <c r="BL133" s="17" t="s">
        <v>135</v>
      </c>
      <c r="BM133" s="154" t="s">
        <v>389</v>
      </c>
    </row>
    <row r="134" spans="1:65" s="2" customFormat="1" ht="126">
      <c r="A134" s="32"/>
      <c r="B134" s="33"/>
      <c r="C134" s="32"/>
      <c r="D134" s="156" t="s">
        <v>137</v>
      </c>
      <c r="E134" s="32"/>
      <c r="F134" s="157" t="s">
        <v>390</v>
      </c>
      <c r="G134" s="32"/>
      <c r="H134" s="32"/>
      <c r="I134" s="158"/>
      <c r="J134" s="32"/>
      <c r="K134" s="32"/>
      <c r="L134" s="33"/>
      <c r="M134" s="159"/>
      <c r="N134" s="160"/>
      <c r="O134" s="53"/>
      <c r="P134" s="53"/>
      <c r="Q134" s="53"/>
      <c r="R134" s="53"/>
      <c r="S134" s="53"/>
      <c r="T134" s="54"/>
      <c r="U134" s="32"/>
      <c r="V134" s="32"/>
      <c r="W134" s="32"/>
      <c r="X134" s="32"/>
      <c r="Y134" s="32"/>
      <c r="Z134" s="32"/>
      <c r="AA134" s="32"/>
      <c r="AB134" s="32"/>
      <c r="AC134" s="32"/>
      <c r="AD134" s="32"/>
      <c r="AE134" s="32"/>
      <c r="AT134" s="17" t="s">
        <v>137</v>
      </c>
      <c r="AU134" s="17" t="s">
        <v>80</v>
      </c>
    </row>
    <row r="135" spans="1:65" s="13" customFormat="1">
      <c r="B135" s="161"/>
      <c r="D135" s="156" t="s">
        <v>139</v>
      </c>
      <c r="E135" s="162" t="s">
        <v>3</v>
      </c>
      <c r="F135" s="163" t="s">
        <v>380</v>
      </c>
      <c r="H135" s="164">
        <v>1365</v>
      </c>
      <c r="I135" s="165"/>
      <c r="L135" s="161"/>
      <c r="M135" s="166"/>
      <c r="N135" s="167"/>
      <c r="O135" s="167"/>
      <c r="P135" s="167"/>
      <c r="Q135" s="167"/>
      <c r="R135" s="167"/>
      <c r="S135" s="167"/>
      <c r="T135" s="168"/>
      <c r="AT135" s="162" t="s">
        <v>139</v>
      </c>
      <c r="AU135" s="162" t="s">
        <v>80</v>
      </c>
      <c r="AV135" s="13" t="s">
        <v>80</v>
      </c>
      <c r="AW135" s="13" t="s">
        <v>32</v>
      </c>
      <c r="AX135" s="13" t="s">
        <v>78</v>
      </c>
      <c r="AY135" s="162" t="s">
        <v>128</v>
      </c>
    </row>
    <row r="136" spans="1:65" s="2" customFormat="1" ht="24.25" customHeight="1">
      <c r="A136" s="32"/>
      <c r="B136" s="142"/>
      <c r="C136" s="177" t="s">
        <v>210</v>
      </c>
      <c r="D136" s="177" t="s">
        <v>284</v>
      </c>
      <c r="E136" s="178" t="s">
        <v>391</v>
      </c>
      <c r="F136" s="179" t="s">
        <v>392</v>
      </c>
      <c r="G136" s="180" t="s">
        <v>145</v>
      </c>
      <c r="H136" s="181">
        <v>1433.25</v>
      </c>
      <c r="I136" s="182"/>
      <c r="J136" s="183">
        <f>ROUND(I136*H136,2)</f>
        <v>0</v>
      </c>
      <c r="K136" s="179" t="s">
        <v>134</v>
      </c>
      <c r="L136" s="184"/>
      <c r="M136" s="185" t="s">
        <v>3</v>
      </c>
      <c r="N136" s="186" t="s">
        <v>41</v>
      </c>
      <c r="O136" s="53"/>
      <c r="P136" s="152">
        <f>O136*H136</f>
        <v>0</v>
      </c>
      <c r="Q136" s="152">
        <v>2.9999999999999997E-4</v>
      </c>
      <c r="R136" s="152">
        <f>Q136*H136</f>
        <v>0.42997499999999994</v>
      </c>
      <c r="S136" s="152">
        <v>0</v>
      </c>
      <c r="T136" s="153">
        <f>S136*H136</f>
        <v>0</v>
      </c>
      <c r="U136" s="32"/>
      <c r="V136" s="32"/>
      <c r="W136" s="32"/>
      <c r="X136" s="32"/>
      <c r="Y136" s="32"/>
      <c r="Z136" s="32"/>
      <c r="AA136" s="32"/>
      <c r="AB136" s="32"/>
      <c r="AC136" s="32"/>
      <c r="AD136" s="32"/>
      <c r="AE136" s="32"/>
      <c r="AR136" s="154" t="s">
        <v>170</v>
      </c>
      <c r="AT136" s="154" t="s">
        <v>284</v>
      </c>
      <c r="AU136" s="154" t="s">
        <v>80</v>
      </c>
      <c r="AY136" s="17" t="s">
        <v>128</v>
      </c>
      <c r="BE136" s="155">
        <f>IF(N136="základní",J136,0)</f>
        <v>0</v>
      </c>
      <c r="BF136" s="155">
        <f>IF(N136="snížená",J136,0)</f>
        <v>0</v>
      </c>
      <c r="BG136" s="155">
        <f>IF(N136="zákl. přenesená",J136,0)</f>
        <v>0</v>
      </c>
      <c r="BH136" s="155">
        <f>IF(N136="sníž. přenesená",J136,0)</f>
        <v>0</v>
      </c>
      <c r="BI136" s="155">
        <f>IF(N136="nulová",J136,0)</f>
        <v>0</v>
      </c>
      <c r="BJ136" s="17" t="s">
        <v>78</v>
      </c>
      <c r="BK136" s="155">
        <f>ROUND(I136*H136,2)</f>
        <v>0</v>
      </c>
      <c r="BL136" s="17" t="s">
        <v>135</v>
      </c>
      <c r="BM136" s="154" t="s">
        <v>393</v>
      </c>
    </row>
    <row r="137" spans="1:65" s="13" customFormat="1">
      <c r="B137" s="161"/>
      <c r="D137" s="156" t="s">
        <v>139</v>
      </c>
      <c r="E137" s="162" t="s">
        <v>3</v>
      </c>
      <c r="F137" s="163" t="s">
        <v>394</v>
      </c>
      <c r="H137" s="164">
        <v>1433.25</v>
      </c>
      <c r="I137" s="165"/>
      <c r="L137" s="161"/>
      <c r="M137" s="166"/>
      <c r="N137" s="167"/>
      <c r="O137" s="167"/>
      <c r="P137" s="167"/>
      <c r="Q137" s="167"/>
      <c r="R137" s="167"/>
      <c r="S137" s="167"/>
      <c r="T137" s="168"/>
      <c r="AT137" s="162" t="s">
        <v>139</v>
      </c>
      <c r="AU137" s="162" t="s">
        <v>80</v>
      </c>
      <c r="AV137" s="13" t="s">
        <v>80</v>
      </c>
      <c r="AW137" s="13" t="s">
        <v>32</v>
      </c>
      <c r="AX137" s="13" t="s">
        <v>78</v>
      </c>
      <c r="AY137" s="162" t="s">
        <v>128</v>
      </c>
    </row>
    <row r="138" spans="1:65" s="2" customFormat="1" ht="24.25" customHeight="1">
      <c r="A138" s="32"/>
      <c r="B138" s="142"/>
      <c r="C138" s="143" t="s">
        <v>216</v>
      </c>
      <c r="D138" s="143" t="s">
        <v>130</v>
      </c>
      <c r="E138" s="144" t="s">
        <v>395</v>
      </c>
      <c r="F138" s="145" t="s">
        <v>396</v>
      </c>
      <c r="G138" s="146" t="s">
        <v>160</v>
      </c>
      <c r="H138" s="147">
        <v>132</v>
      </c>
      <c r="I138" s="148"/>
      <c r="J138" s="149">
        <f>ROUND(I138*H138,2)</f>
        <v>0</v>
      </c>
      <c r="K138" s="145" t="s">
        <v>134</v>
      </c>
      <c r="L138" s="33"/>
      <c r="M138" s="150" t="s">
        <v>3</v>
      </c>
      <c r="N138" s="151" t="s">
        <v>41</v>
      </c>
      <c r="O138" s="53"/>
      <c r="P138" s="152">
        <f>O138*H138</f>
        <v>0</v>
      </c>
      <c r="Q138" s="152">
        <v>1.9967999999999999</v>
      </c>
      <c r="R138" s="152">
        <f>Q138*H138</f>
        <v>263.57759999999996</v>
      </c>
      <c r="S138" s="152">
        <v>0</v>
      </c>
      <c r="T138" s="153">
        <f>S138*H138</f>
        <v>0</v>
      </c>
      <c r="U138" s="32"/>
      <c r="V138" s="32"/>
      <c r="W138" s="32"/>
      <c r="X138" s="32"/>
      <c r="Y138" s="32"/>
      <c r="Z138" s="32"/>
      <c r="AA138" s="32"/>
      <c r="AB138" s="32"/>
      <c r="AC138" s="32"/>
      <c r="AD138" s="32"/>
      <c r="AE138" s="32"/>
      <c r="AR138" s="154" t="s">
        <v>135</v>
      </c>
      <c r="AT138" s="154" t="s">
        <v>130</v>
      </c>
      <c r="AU138" s="154" t="s">
        <v>80</v>
      </c>
      <c r="AY138" s="17" t="s">
        <v>128</v>
      </c>
      <c r="BE138" s="155">
        <f>IF(N138="základní",J138,0)</f>
        <v>0</v>
      </c>
      <c r="BF138" s="155">
        <f>IF(N138="snížená",J138,0)</f>
        <v>0</v>
      </c>
      <c r="BG138" s="155">
        <f>IF(N138="zákl. přenesená",J138,0)</f>
        <v>0</v>
      </c>
      <c r="BH138" s="155">
        <f>IF(N138="sníž. přenesená",J138,0)</f>
        <v>0</v>
      </c>
      <c r="BI138" s="155">
        <f>IF(N138="nulová",J138,0)</f>
        <v>0</v>
      </c>
      <c r="BJ138" s="17" t="s">
        <v>78</v>
      </c>
      <c r="BK138" s="155">
        <f>ROUND(I138*H138,2)</f>
        <v>0</v>
      </c>
      <c r="BL138" s="17" t="s">
        <v>135</v>
      </c>
      <c r="BM138" s="154" t="s">
        <v>397</v>
      </c>
    </row>
    <row r="139" spans="1:65" s="2" customFormat="1" ht="90">
      <c r="A139" s="32"/>
      <c r="B139" s="33"/>
      <c r="C139" s="32"/>
      <c r="D139" s="156" t="s">
        <v>137</v>
      </c>
      <c r="E139" s="32"/>
      <c r="F139" s="157" t="s">
        <v>398</v>
      </c>
      <c r="G139" s="32"/>
      <c r="H139" s="32"/>
      <c r="I139" s="158"/>
      <c r="J139" s="32"/>
      <c r="K139" s="32"/>
      <c r="L139" s="33"/>
      <c r="M139" s="159"/>
      <c r="N139" s="160"/>
      <c r="O139" s="53"/>
      <c r="P139" s="53"/>
      <c r="Q139" s="53"/>
      <c r="R139" s="53"/>
      <c r="S139" s="53"/>
      <c r="T139" s="54"/>
      <c r="U139" s="32"/>
      <c r="V139" s="32"/>
      <c r="W139" s="32"/>
      <c r="X139" s="32"/>
      <c r="Y139" s="32"/>
      <c r="Z139" s="32"/>
      <c r="AA139" s="32"/>
      <c r="AB139" s="32"/>
      <c r="AC139" s="32"/>
      <c r="AD139" s="32"/>
      <c r="AE139" s="32"/>
      <c r="AT139" s="17" t="s">
        <v>137</v>
      </c>
      <c r="AU139" s="17" t="s">
        <v>80</v>
      </c>
    </row>
    <row r="140" spans="1:65" s="13" customFormat="1">
      <c r="B140" s="161"/>
      <c r="D140" s="156" t="s">
        <v>139</v>
      </c>
      <c r="E140" s="162" t="s">
        <v>3</v>
      </c>
      <c r="F140" s="163" t="s">
        <v>399</v>
      </c>
      <c r="H140" s="164">
        <v>132</v>
      </c>
      <c r="I140" s="165"/>
      <c r="L140" s="161"/>
      <c r="M140" s="166"/>
      <c r="N140" s="167"/>
      <c r="O140" s="167"/>
      <c r="P140" s="167"/>
      <c r="Q140" s="167"/>
      <c r="R140" s="167"/>
      <c r="S140" s="167"/>
      <c r="T140" s="168"/>
      <c r="AT140" s="162" t="s">
        <v>139</v>
      </c>
      <c r="AU140" s="162" t="s">
        <v>80</v>
      </c>
      <c r="AV140" s="13" t="s">
        <v>80</v>
      </c>
      <c r="AW140" s="13" t="s">
        <v>32</v>
      </c>
      <c r="AX140" s="13" t="s">
        <v>78</v>
      </c>
      <c r="AY140" s="162" t="s">
        <v>128</v>
      </c>
    </row>
    <row r="141" spans="1:65" s="2" customFormat="1" ht="37.9" customHeight="1">
      <c r="A141" s="32"/>
      <c r="B141" s="142"/>
      <c r="C141" s="143" t="s">
        <v>222</v>
      </c>
      <c r="D141" s="143" t="s">
        <v>130</v>
      </c>
      <c r="E141" s="144" t="s">
        <v>400</v>
      </c>
      <c r="F141" s="145" t="s">
        <v>401</v>
      </c>
      <c r="G141" s="146" t="s">
        <v>160</v>
      </c>
      <c r="H141" s="147">
        <v>183.5</v>
      </c>
      <c r="I141" s="148"/>
      <c r="J141" s="149">
        <f>ROUND(I141*H141,2)</f>
        <v>0</v>
      </c>
      <c r="K141" s="145" t="s">
        <v>3</v>
      </c>
      <c r="L141" s="33"/>
      <c r="M141" s="150" t="s">
        <v>3</v>
      </c>
      <c r="N141" s="151" t="s">
        <v>41</v>
      </c>
      <c r="O141" s="53"/>
      <c r="P141" s="152">
        <f>O141*H141</f>
        <v>0</v>
      </c>
      <c r="Q141" s="152">
        <v>1.8480000000000001</v>
      </c>
      <c r="R141" s="152">
        <f>Q141*H141</f>
        <v>339.108</v>
      </c>
      <c r="S141" s="152">
        <v>0</v>
      </c>
      <c r="T141" s="153">
        <f>S141*H141</f>
        <v>0</v>
      </c>
      <c r="U141" s="32"/>
      <c r="V141" s="32"/>
      <c r="W141" s="32"/>
      <c r="X141" s="32"/>
      <c r="Y141" s="32"/>
      <c r="Z141" s="32"/>
      <c r="AA141" s="32"/>
      <c r="AB141" s="32"/>
      <c r="AC141" s="32"/>
      <c r="AD141" s="32"/>
      <c r="AE141" s="32"/>
      <c r="AR141" s="154" t="s">
        <v>135</v>
      </c>
      <c r="AT141" s="154" t="s">
        <v>130</v>
      </c>
      <c r="AU141" s="154" t="s">
        <v>80</v>
      </c>
      <c r="AY141" s="17" t="s">
        <v>128</v>
      </c>
      <c r="BE141" s="155">
        <f>IF(N141="základní",J141,0)</f>
        <v>0</v>
      </c>
      <c r="BF141" s="155">
        <f>IF(N141="snížená",J141,0)</f>
        <v>0</v>
      </c>
      <c r="BG141" s="155">
        <f>IF(N141="zákl. přenesená",J141,0)</f>
        <v>0</v>
      </c>
      <c r="BH141" s="155">
        <f>IF(N141="sníž. přenesená",J141,0)</f>
        <v>0</v>
      </c>
      <c r="BI141" s="155">
        <f>IF(N141="nulová",J141,0)</f>
        <v>0</v>
      </c>
      <c r="BJ141" s="17" t="s">
        <v>78</v>
      </c>
      <c r="BK141" s="155">
        <f>ROUND(I141*H141,2)</f>
        <v>0</v>
      </c>
      <c r="BL141" s="17" t="s">
        <v>135</v>
      </c>
      <c r="BM141" s="154" t="s">
        <v>402</v>
      </c>
    </row>
    <row r="142" spans="1:65" s="2" customFormat="1" ht="90">
      <c r="A142" s="32"/>
      <c r="B142" s="33"/>
      <c r="C142" s="32"/>
      <c r="D142" s="156" t="s">
        <v>137</v>
      </c>
      <c r="E142" s="32"/>
      <c r="F142" s="157" t="s">
        <v>403</v>
      </c>
      <c r="G142" s="32"/>
      <c r="H142" s="32"/>
      <c r="I142" s="158"/>
      <c r="J142" s="32"/>
      <c r="K142" s="32"/>
      <c r="L142" s="33"/>
      <c r="M142" s="159"/>
      <c r="N142" s="160"/>
      <c r="O142" s="53"/>
      <c r="P142" s="53"/>
      <c r="Q142" s="53"/>
      <c r="R142" s="53"/>
      <c r="S142" s="53"/>
      <c r="T142" s="54"/>
      <c r="U142" s="32"/>
      <c r="V142" s="32"/>
      <c r="W142" s="32"/>
      <c r="X142" s="32"/>
      <c r="Y142" s="32"/>
      <c r="Z142" s="32"/>
      <c r="AA142" s="32"/>
      <c r="AB142" s="32"/>
      <c r="AC142" s="32"/>
      <c r="AD142" s="32"/>
      <c r="AE142" s="32"/>
      <c r="AT142" s="17" t="s">
        <v>137</v>
      </c>
      <c r="AU142" s="17" t="s">
        <v>80</v>
      </c>
    </row>
    <row r="143" spans="1:65" s="13" customFormat="1">
      <c r="B143" s="161"/>
      <c r="D143" s="156" t="s">
        <v>139</v>
      </c>
      <c r="E143" s="162" t="s">
        <v>3</v>
      </c>
      <c r="F143" s="163" t="s">
        <v>331</v>
      </c>
      <c r="H143" s="164">
        <v>183.5</v>
      </c>
      <c r="I143" s="165"/>
      <c r="L143" s="161"/>
      <c r="M143" s="166"/>
      <c r="N143" s="167"/>
      <c r="O143" s="167"/>
      <c r="P143" s="167"/>
      <c r="Q143" s="167"/>
      <c r="R143" s="167"/>
      <c r="S143" s="167"/>
      <c r="T143" s="168"/>
      <c r="AT143" s="162" t="s">
        <v>139</v>
      </c>
      <c r="AU143" s="162" t="s">
        <v>80</v>
      </c>
      <c r="AV143" s="13" t="s">
        <v>80</v>
      </c>
      <c r="AW143" s="13" t="s">
        <v>32</v>
      </c>
      <c r="AX143" s="13" t="s">
        <v>78</v>
      </c>
      <c r="AY143" s="162" t="s">
        <v>128</v>
      </c>
    </row>
    <row r="144" spans="1:65" s="2" customFormat="1" ht="24.25" customHeight="1">
      <c r="A144" s="32"/>
      <c r="B144" s="142"/>
      <c r="C144" s="143" t="s">
        <v>227</v>
      </c>
      <c r="D144" s="143" t="s">
        <v>130</v>
      </c>
      <c r="E144" s="144" t="s">
        <v>404</v>
      </c>
      <c r="F144" s="145" t="s">
        <v>405</v>
      </c>
      <c r="G144" s="146" t="s">
        <v>160</v>
      </c>
      <c r="H144" s="147">
        <v>71.5</v>
      </c>
      <c r="I144" s="148"/>
      <c r="J144" s="149">
        <f>ROUND(I144*H144,2)</f>
        <v>0</v>
      </c>
      <c r="K144" s="145" t="s">
        <v>134</v>
      </c>
      <c r="L144" s="33"/>
      <c r="M144" s="150" t="s">
        <v>3</v>
      </c>
      <c r="N144" s="151" t="s">
        <v>41</v>
      </c>
      <c r="O144" s="53"/>
      <c r="P144" s="152">
        <f>O144*H144</f>
        <v>0</v>
      </c>
      <c r="Q144" s="152">
        <v>1.8480000000000001</v>
      </c>
      <c r="R144" s="152">
        <f>Q144*H144</f>
        <v>132.13200000000001</v>
      </c>
      <c r="S144" s="152">
        <v>0</v>
      </c>
      <c r="T144" s="153">
        <f>S144*H144</f>
        <v>0</v>
      </c>
      <c r="U144" s="32"/>
      <c r="V144" s="32"/>
      <c r="W144" s="32"/>
      <c r="X144" s="32"/>
      <c r="Y144" s="32"/>
      <c r="Z144" s="32"/>
      <c r="AA144" s="32"/>
      <c r="AB144" s="32"/>
      <c r="AC144" s="32"/>
      <c r="AD144" s="32"/>
      <c r="AE144" s="32"/>
      <c r="AR144" s="154" t="s">
        <v>135</v>
      </c>
      <c r="AT144" s="154" t="s">
        <v>130</v>
      </c>
      <c r="AU144" s="154" t="s">
        <v>80</v>
      </c>
      <c r="AY144" s="17" t="s">
        <v>128</v>
      </c>
      <c r="BE144" s="155">
        <f>IF(N144="základní",J144,0)</f>
        <v>0</v>
      </c>
      <c r="BF144" s="155">
        <f>IF(N144="snížená",J144,0)</f>
        <v>0</v>
      </c>
      <c r="BG144" s="155">
        <f>IF(N144="zákl. přenesená",J144,0)</f>
        <v>0</v>
      </c>
      <c r="BH144" s="155">
        <f>IF(N144="sníž. přenesená",J144,0)</f>
        <v>0</v>
      </c>
      <c r="BI144" s="155">
        <f>IF(N144="nulová",J144,0)</f>
        <v>0</v>
      </c>
      <c r="BJ144" s="17" t="s">
        <v>78</v>
      </c>
      <c r="BK144" s="155">
        <f>ROUND(I144*H144,2)</f>
        <v>0</v>
      </c>
      <c r="BL144" s="17" t="s">
        <v>135</v>
      </c>
      <c r="BM144" s="154" t="s">
        <v>406</v>
      </c>
    </row>
    <row r="145" spans="1:65" s="2" customFormat="1" ht="90">
      <c r="A145" s="32"/>
      <c r="B145" s="33"/>
      <c r="C145" s="32"/>
      <c r="D145" s="156" t="s">
        <v>137</v>
      </c>
      <c r="E145" s="32"/>
      <c r="F145" s="157" t="s">
        <v>403</v>
      </c>
      <c r="G145" s="32"/>
      <c r="H145" s="32"/>
      <c r="I145" s="158"/>
      <c r="J145" s="32"/>
      <c r="K145" s="32"/>
      <c r="L145" s="33"/>
      <c r="M145" s="159"/>
      <c r="N145" s="160"/>
      <c r="O145" s="53"/>
      <c r="P145" s="53"/>
      <c r="Q145" s="53"/>
      <c r="R145" s="53"/>
      <c r="S145" s="53"/>
      <c r="T145" s="54"/>
      <c r="U145" s="32"/>
      <c r="V145" s="32"/>
      <c r="W145" s="32"/>
      <c r="X145" s="32"/>
      <c r="Y145" s="32"/>
      <c r="Z145" s="32"/>
      <c r="AA145" s="32"/>
      <c r="AB145" s="32"/>
      <c r="AC145" s="32"/>
      <c r="AD145" s="32"/>
      <c r="AE145" s="32"/>
      <c r="AT145" s="17" t="s">
        <v>137</v>
      </c>
      <c r="AU145" s="17" t="s">
        <v>80</v>
      </c>
    </row>
    <row r="146" spans="1:65" s="13" customFormat="1">
      <c r="B146" s="161"/>
      <c r="D146" s="156" t="s">
        <v>139</v>
      </c>
      <c r="E146" s="162" t="s">
        <v>3</v>
      </c>
      <c r="F146" s="163" t="s">
        <v>407</v>
      </c>
      <c r="H146" s="164">
        <v>71.5</v>
      </c>
      <c r="I146" s="165"/>
      <c r="L146" s="161"/>
      <c r="M146" s="166"/>
      <c r="N146" s="167"/>
      <c r="O146" s="167"/>
      <c r="P146" s="167"/>
      <c r="Q146" s="167"/>
      <c r="R146" s="167"/>
      <c r="S146" s="167"/>
      <c r="T146" s="168"/>
      <c r="AT146" s="162" t="s">
        <v>139</v>
      </c>
      <c r="AU146" s="162" t="s">
        <v>80</v>
      </c>
      <c r="AV146" s="13" t="s">
        <v>80</v>
      </c>
      <c r="AW146" s="13" t="s">
        <v>32</v>
      </c>
      <c r="AX146" s="13" t="s">
        <v>78</v>
      </c>
      <c r="AY146" s="162" t="s">
        <v>128</v>
      </c>
    </row>
    <row r="147" spans="1:65" s="12" customFormat="1" ht="22.9" customHeight="1">
      <c r="B147" s="129"/>
      <c r="D147" s="130" t="s">
        <v>69</v>
      </c>
      <c r="E147" s="140" t="s">
        <v>317</v>
      </c>
      <c r="F147" s="140" t="s">
        <v>318</v>
      </c>
      <c r="I147" s="132"/>
      <c r="J147" s="141">
        <f>BK147</f>
        <v>0</v>
      </c>
      <c r="L147" s="129"/>
      <c r="M147" s="134"/>
      <c r="N147" s="135"/>
      <c r="O147" s="135"/>
      <c r="P147" s="136">
        <f>P148</f>
        <v>0</v>
      </c>
      <c r="Q147" s="135"/>
      <c r="R147" s="136">
        <f>R148</f>
        <v>0</v>
      </c>
      <c r="S147" s="135"/>
      <c r="T147" s="137">
        <f>T148</f>
        <v>0</v>
      </c>
      <c r="AR147" s="130" t="s">
        <v>78</v>
      </c>
      <c r="AT147" s="138" t="s">
        <v>69</v>
      </c>
      <c r="AU147" s="138" t="s">
        <v>78</v>
      </c>
      <c r="AY147" s="130" t="s">
        <v>128</v>
      </c>
      <c r="BK147" s="139">
        <f>BK148</f>
        <v>0</v>
      </c>
    </row>
    <row r="148" spans="1:65" s="2" customFormat="1" ht="24.25" customHeight="1">
      <c r="A148" s="32"/>
      <c r="B148" s="142"/>
      <c r="C148" s="143" t="s">
        <v>8</v>
      </c>
      <c r="D148" s="143" t="s">
        <v>130</v>
      </c>
      <c r="E148" s="144" t="s">
        <v>408</v>
      </c>
      <c r="F148" s="145" t="s">
        <v>409</v>
      </c>
      <c r="G148" s="146" t="s">
        <v>314</v>
      </c>
      <c r="H148" s="147">
        <v>931.38499999999999</v>
      </c>
      <c r="I148" s="148"/>
      <c r="J148" s="149">
        <f>ROUND(I148*H148,2)</f>
        <v>0</v>
      </c>
      <c r="K148" s="145" t="s">
        <v>134</v>
      </c>
      <c r="L148" s="33"/>
      <c r="M148" s="187" t="s">
        <v>3</v>
      </c>
      <c r="N148" s="188" t="s">
        <v>41</v>
      </c>
      <c r="O148" s="189"/>
      <c r="P148" s="190">
        <f>O148*H148</f>
        <v>0</v>
      </c>
      <c r="Q148" s="190">
        <v>0</v>
      </c>
      <c r="R148" s="190">
        <f>Q148*H148</f>
        <v>0</v>
      </c>
      <c r="S148" s="190">
        <v>0</v>
      </c>
      <c r="T148" s="191">
        <f>S148*H148</f>
        <v>0</v>
      </c>
      <c r="U148" s="32"/>
      <c r="V148" s="32"/>
      <c r="W148" s="32"/>
      <c r="X148" s="32"/>
      <c r="Y148" s="32"/>
      <c r="Z148" s="32"/>
      <c r="AA148" s="32"/>
      <c r="AB148" s="32"/>
      <c r="AC148" s="32"/>
      <c r="AD148" s="32"/>
      <c r="AE148" s="32"/>
      <c r="AR148" s="154" t="s">
        <v>135</v>
      </c>
      <c r="AT148" s="154" t="s">
        <v>130</v>
      </c>
      <c r="AU148" s="154" t="s">
        <v>80</v>
      </c>
      <c r="AY148" s="17" t="s">
        <v>128</v>
      </c>
      <c r="BE148" s="155">
        <f>IF(N148="základní",J148,0)</f>
        <v>0</v>
      </c>
      <c r="BF148" s="155">
        <f>IF(N148="snížená",J148,0)</f>
        <v>0</v>
      </c>
      <c r="BG148" s="155">
        <f>IF(N148="zákl. přenesená",J148,0)</f>
        <v>0</v>
      </c>
      <c r="BH148" s="155">
        <f>IF(N148="sníž. přenesená",J148,0)</f>
        <v>0</v>
      </c>
      <c r="BI148" s="155">
        <f>IF(N148="nulová",J148,0)</f>
        <v>0</v>
      </c>
      <c r="BJ148" s="17" t="s">
        <v>78</v>
      </c>
      <c r="BK148" s="155">
        <f>ROUND(I148*H148,2)</f>
        <v>0</v>
      </c>
      <c r="BL148" s="17" t="s">
        <v>135</v>
      </c>
      <c r="BM148" s="154" t="s">
        <v>410</v>
      </c>
    </row>
    <row r="149" spans="1:65" s="2" customFormat="1" ht="7" customHeight="1">
      <c r="A149" s="32"/>
      <c r="B149" s="42"/>
      <c r="C149" s="43"/>
      <c r="D149" s="43"/>
      <c r="E149" s="43"/>
      <c r="F149" s="43"/>
      <c r="G149" s="43"/>
      <c r="H149" s="43"/>
      <c r="I149" s="43"/>
      <c r="J149" s="43"/>
      <c r="K149" s="43"/>
      <c r="L149" s="33"/>
      <c r="M149" s="32"/>
      <c r="O149" s="32"/>
      <c r="P149" s="32"/>
      <c r="Q149" s="32"/>
      <c r="R149" s="32"/>
      <c r="S149" s="32"/>
      <c r="T149" s="32"/>
      <c r="U149" s="32"/>
      <c r="V149" s="32"/>
      <c r="W149" s="32"/>
      <c r="X149" s="32"/>
      <c r="Y149" s="32"/>
      <c r="Z149" s="32"/>
      <c r="AA149" s="32"/>
      <c r="AB149" s="32"/>
      <c r="AC149" s="32"/>
      <c r="AD149" s="32"/>
      <c r="AE149" s="32"/>
    </row>
  </sheetData>
  <autoFilter ref="C88:K148"/>
  <mergeCells count="12">
    <mergeCell ref="E81:H81"/>
    <mergeCell ref="L2:V2"/>
    <mergeCell ref="E50:H50"/>
    <mergeCell ref="E52:H52"/>
    <mergeCell ref="E54:H54"/>
    <mergeCell ref="E77:H77"/>
    <mergeCell ref="E79:H79"/>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1"/>
  <sheetViews>
    <sheetView showGridLines="0" workbookViewId="0"/>
  </sheetViews>
  <sheetFormatPr defaultRowHeight="10"/>
  <cols>
    <col min="1" max="1" width="8.33203125" style="1" customWidth="1"/>
    <col min="2" max="2" width="1.1093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1.44140625" style="1" customWidth="1"/>
    <col min="9" max="11" width="20.10937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c r="L2" s="294" t="s">
        <v>6</v>
      </c>
      <c r="M2" s="295"/>
      <c r="N2" s="295"/>
      <c r="O2" s="295"/>
      <c r="P2" s="295"/>
      <c r="Q2" s="295"/>
      <c r="R2" s="295"/>
      <c r="S2" s="295"/>
      <c r="T2" s="295"/>
      <c r="U2" s="295"/>
      <c r="V2" s="295"/>
      <c r="AT2" s="17" t="s">
        <v>90</v>
      </c>
    </row>
    <row r="3" spans="1:46" s="1" customFormat="1" ht="7" customHeight="1">
      <c r="B3" s="18"/>
      <c r="C3" s="19"/>
      <c r="D3" s="19"/>
      <c r="E3" s="19"/>
      <c r="F3" s="19"/>
      <c r="G3" s="19"/>
      <c r="H3" s="19"/>
      <c r="I3" s="19"/>
      <c r="J3" s="19"/>
      <c r="K3" s="19"/>
      <c r="L3" s="20"/>
      <c r="AT3" s="17" t="s">
        <v>80</v>
      </c>
    </row>
    <row r="4" spans="1:46" s="1" customFormat="1" ht="25" customHeight="1">
      <c r="B4" s="20"/>
      <c r="D4" s="21" t="s">
        <v>100</v>
      </c>
      <c r="L4" s="20"/>
      <c r="M4" s="93" t="s">
        <v>11</v>
      </c>
      <c r="AT4" s="17" t="s">
        <v>4</v>
      </c>
    </row>
    <row r="5" spans="1:46" s="1" customFormat="1" ht="7" customHeight="1">
      <c r="B5" s="20"/>
      <c r="L5" s="20"/>
    </row>
    <row r="6" spans="1:46" s="1" customFormat="1" ht="12" customHeight="1">
      <c r="B6" s="20"/>
      <c r="D6" s="27" t="s">
        <v>16</v>
      </c>
      <c r="L6" s="20"/>
    </row>
    <row r="7" spans="1:46" s="1" customFormat="1" ht="16.5" customHeight="1">
      <c r="B7" s="20"/>
      <c r="E7" s="337" t="str">
        <f>'Rekapitulace stavby'!K6</f>
        <v>Dačice - rybník Peráček</v>
      </c>
      <c r="F7" s="338"/>
      <c r="G7" s="338"/>
      <c r="H7" s="338"/>
      <c r="L7" s="20"/>
    </row>
    <row r="8" spans="1:46" s="1" customFormat="1" ht="12" customHeight="1">
      <c r="B8" s="20"/>
      <c r="D8" s="27" t="s">
        <v>101</v>
      </c>
      <c r="L8" s="20"/>
    </row>
    <row r="9" spans="1:46" s="2" customFormat="1" ht="16.5" customHeight="1">
      <c r="A9" s="32"/>
      <c r="B9" s="33"/>
      <c r="C9" s="32"/>
      <c r="D9" s="32"/>
      <c r="E9" s="337" t="s">
        <v>323</v>
      </c>
      <c r="F9" s="336"/>
      <c r="G9" s="336"/>
      <c r="H9" s="336"/>
      <c r="I9" s="32"/>
      <c r="J9" s="32"/>
      <c r="K9" s="32"/>
      <c r="L9" s="94"/>
      <c r="S9" s="32"/>
      <c r="T9" s="32"/>
      <c r="U9" s="32"/>
      <c r="V9" s="32"/>
      <c r="W9" s="32"/>
      <c r="X9" s="32"/>
      <c r="Y9" s="32"/>
      <c r="Z9" s="32"/>
      <c r="AA9" s="32"/>
      <c r="AB9" s="32"/>
      <c r="AC9" s="32"/>
      <c r="AD9" s="32"/>
      <c r="AE9" s="32"/>
    </row>
    <row r="10" spans="1:46" s="2" customFormat="1" ht="12" customHeight="1">
      <c r="A10" s="32"/>
      <c r="B10" s="33"/>
      <c r="C10" s="32"/>
      <c r="D10" s="27" t="s">
        <v>324</v>
      </c>
      <c r="E10" s="32"/>
      <c r="F10" s="32"/>
      <c r="G10" s="32"/>
      <c r="H10" s="32"/>
      <c r="I10" s="32"/>
      <c r="J10" s="32"/>
      <c r="K10" s="32"/>
      <c r="L10" s="94"/>
      <c r="S10" s="32"/>
      <c r="T10" s="32"/>
      <c r="U10" s="32"/>
      <c r="V10" s="32"/>
      <c r="W10" s="32"/>
      <c r="X10" s="32"/>
      <c r="Y10" s="32"/>
      <c r="Z10" s="32"/>
      <c r="AA10" s="32"/>
      <c r="AB10" s="32"/>
      <c r="AC10" s="32"/>
      <c r="AD10" s="32"/>
      <c r="AE10" s="32"/>
    </row>
    <row r="11" spans="1:46" s="2" customFormat="1" ht="16.5" customHeight="1">
      <c r="A11" s="32"/>
      <c r="B11" s="33"/>
      <c r="C11" s="32"/>
      <c r="D11" s="32"/>
      <c r="E11" s="316" t="s">
        <v>411</v>
      </c>
      <c r="F11" s="336"/>
      <c r="G11" s="336"/>
      <c r="H11" s="336"/>
      <c r="I11" s="32"/>
      <c r="J11" s="32"/>
      <c r="K11" s="32"/>
      <c r="L11" s="94"/>
      <c r="S11" s="32"/>
      <c r="T11" s="32"/>
      <c r="U11" s="32"/>
      <c r="V11" s="32"/>
      <c r="W11" s="32"/>
      <c r="X11" s="32"/>
      <c r="Y11" s="32"/>
      <c r="Z11" s="32"/>
      <c r="AA11" s="32"/>
      <c r="AB11" s="32"/>
      <c r="AC11" s="32"/>
      <c r="AD11" s="32"/>
      <c r="AE11" s="32"/>
    </row>
    <row r="12" spans="1:46" s="2" customFormat="1">
      <c r="A12" s="32"/>
      <c r="B12" s="33"/>
      <c r="C12" s="32"/>
      <c r="D12" s="32"/>
      <c r="E12" s="32"/>
      <c r="F12" s="32"/>
      <c r="G12" s="32"/>
      <c r="H12" s="32"/>
      <c r="I12" s="32"/>
      <c r="J12" s="32"/>
      <c r="K12" s="32"/>
      <c r="L12" s="94"/>
      <c r="S12" s="32"/>
      <c r="T12" s="32"/>
      <c r="U12" s="32"/>
      <c r="V12" s="32"/>
      <c r="W12" s="32"/>
      <c r="X12" s="32"/>
      <c r="Y12" s="32"/>
      <c r="Z12" s="32"/>
      <c r="AA12" s="32"/>
      <c r="AB12" s="32"/>
      <c r="AC12" s="32"/>
      <c r="AD12" s="32"/>
      <c r="AE12" s="32"/>
    </row>
    <row r="13" spans="1:46" s="2" customFormat="1" ht="12" customHeight="1">
      <c r="A13" s="32"/>
      <c r="B13" s="33"/>
      <c r="C13" s="32"/>
      <c r="D13" s="27" t="s">
        <v>18</v>
      </c>
      <c r="E13" s="32"/>
      <c r="F13" s="25" t="s">
        <v>19</v>
      </c>
      <c r="G13" s="32"/>
      <c r="H13" s="32"/>
      <c r="I13" s="27" t="s">
        <v>20</v>
      </c>
      <c r="J13" s="25" t="s">
        <v>3</v>
      </c>
      <c r="K13" s="32"/>
      <c r="L13" s="94"/>
      <c r="S13" s="32"/>
      <c r="T13" s="32"/>
      <c r="U13" s="32"/>
      <c r="V13" s="32"/>
      <c r="W13" s="32"/>
      <c r="X13" s="32"/>
      <c r="Y13" s="32"/>
      <c r="Z13" s="32"/>
      <c r="AA13" s="32"/>
      <c r="AB13" s="32"/>
      <c r="AC13" s="32"/>
      <c r="AD13" s="32"/>
      <c r="AE13" s="32"/>
    </row>
    <row r="14" spans="1:46" s="2" customFormat="1" ht="12" customHeight="1">
      <c r="A14" s="32"/>
      <c r="B14" s="33"/>
      <c r="C14" s="32"/>
      <c r="D14" s="27" t="s">
        <v>21</v>
      </c>
      <c r="E14" s="32"/>
      <c r="F14" s="25" t="s">
        <v>22</v>
      </c>
      <c r="G14" s="32"/>
      <c r="H14" s="32"/>
      <c r="I14" s="27" t="s">
        <v>23</v>
      </c>
      <c r="J14" s="50" t="str">
        <f>'Rekapitulace stavby'!AN8</f>
        <v>1. 4. 2020</v>
      </c>
      <c r="K14" s="32"/>
      <c r="L14" s="94"/>
      <c r="S14" s="32"/>
      <c r="T14" s="32"/>
      <c r="U14" s="32"/>
      <c r="V14" s="32"/>
      <c r="W14" s="32"/>
      <c r="X14" s="32"/>
      <c r="Y14" s="32"/>
      <c r="Z14" s="32"/>
      <c r="AA14" s="32"/>
      <c r="AB14" s="32"/>
      <c r="AC14" s="32"/>
      <c r="AD14" s="32"/>
      <c r="AE14" s="32"/>
    </row>
    <row r="15" spans="1:46" s="2" customFormat="1" ht="10.9" customHeight="1">
      <c r="A15" s="32"/>
      <c r="B15" s="33"/>
      <c r="C15" s="32"/>
      <c r="D15" s="32"/>
      <c r="E15" s="32"/>
      <c r="F15" s="32"/>
      <c r="G15" s="32"/>
      <c r="H15" s="32"/>
      <c r="I15" s="32"/>
      <c r="J15" s="32"/>
      <c r="K15" s="32"/>
      <c r="L15" s="94"/>
      <c r="S15" s="32"/>
      <c r="T15" s="32"/>
      <c r="U15" s="32"/>
      <c r="V15" s="32"/>
      <c r="W15" s="32"/>
      <c r="X15" s="32"/>
      <c r="Y15" s="32"/>
      <c r="Z15" s="32"/>
      <c r="AA15" s="32"/>
      <c r="AB15" s="32"/>
      <c r="AC15" s="32"/>
      <c r="AD15" s="32"/>
      <c r="AE15" s="32"/>
    </row>
    <row r="16" spans="1:46" s="2" customFormat="1" ht="12" customHeight="1">
      <c r="A16" s="32"/>
      <c r="B16" s="33"/>
      <c r="C16" s="32"/>
      <c r="D16" s="27" t="s">
        <v>25</v>
      </c>
      <c r="E16" s="32"/>
      <c r="F16" s="32"/>
      <c r="G16" s="32"/>
      <c r="H16" s="32"/>
      <c r="I16" s="27" t="s">
        <v>26</v>
      </c>
      <c r="J16" s="25" t="str">
        <f>IF('Rekapitulace stavby'!AN10="","",'Rekapitulace stavby'!AN10)</f>
        <v/>
      </c>
      <c r="K16" s="32"/>
      <c r="L16" s="94"/>
      <c r="S16" s="32"/>
      <c r="T16" s="32"/>
      <c r="U16" s="32"/>
      <c r="V16" s="32"/>
      <c r="W16" s="32"/>
      <c r="X16" s="32"/>
      <c r="Y16" s="32"/>
      <c r="Z16" s="32"/>
      <c r="AA16" s="32"/>
      <c r="AB16" s="32"/>
      <c r="AC16" s="32"/>
      <c r="AD16" s="32"/>
      <c r="AE16" s="32"/>
    </row>
    <row r="17" spans="1:31" s="2" customFormat="1" ht="18" customHeight="1">
      <c r="A17" s="32"/>
      <c r="B17" s="33"/>
      <c r="C17" s="32"/>
      <c r="D17" s="32"/>
      <c r="E17" s="25" t="str">
        <f>IF('Rekapitulace stavby'!E11="","",'Rekapitulace stavby'!E11)</f>
        <v xml:space="preserve"> </v>
      </c>
      <c r="F17" s="32"/>
      <c r="G17" s="32"/>
      <c r="H17" s="32"/>
      <c r="I17" s="27" t="s">
        <v>28</v>
      </c>
      <c r="J17" s="25" t="str">
        <f>IF('Rekapitulace stavby'!AN11="","",'Rekapitulace stavby'!AN11)</f>
        <v/>
      </c>
      <c r="K17" s="32"/>
      <c r="L17" s="94"/>
      <c r="S17" s="32"/>
      <c r="T17" s="32"/>
      <c r="U17" s="32"/>
      <c r="V17" s="32"/>
      <c r="W17" s="32"/>
      <c r="X17" s="32"/>
      <c r="Y17" s="32"/>
      <c r="Z17" s="32"/>
      <c r="AA17" s="32"/>
      <c r="AB17" s="32"/>
      <c r="AC17" s="32"/>
      <c r="AD17" s="32"/>
      <c r="AE17" s="32"/>
    </row>
    <row r="18" spans="1:31" s="2" customFormat="1" ht="7" customHeight="1">
      <c r="A18" s="32"/>
      <c r="B18" s="33"/>
      <c r="C18" s="32"/>
      <c r="D18" s="32"/>
      <c r="E18" s="32"/>
      <c r="F18" s="32"/>
      <c r="G18" s="32"/>
      <c r="H18" s="32"/>
      <c r="I18" s="32"/>
      <c r="J18" s="32"/>
      <c r="K18" s="32"/>
      <c r="L18" s="94"/>
      <c r="S18" s="32"/>
      <c r="T18" s="32"/>
      <c r="U18" s="32"/>
      <c r="V18" s="32"/>
      <c r="W18" s="32"/>
      <c r="X18" s="32"/>
      <c r="Y18" s="32"/>
      <c r="Z18" s="32"/>
      <c r="AA18" s="32"/>
      <c r="AB18" s="32"/>
      <c r="AC18" s="32"/>
      <c r="AD18" s="32"/>
      <c r="AE18" s="32"/>
    </row>
    <row r="19" spans="1:31" s="2" customFormat="1" ht="12" customHeight="1">
      <c r="A19" s="32"/>
      <c r="B19" s="33"/>
      <c r="C19" s="32"/>
      <c r="D19" s="27" t="s">
        <v>1158</v>
      </c>
      <c r="E19" s="32"/>
      <c r="F19" s="32"/>
      <c r="G19" s="32"/>
      <c r="H19" s="32"/>
      <c r="I19" s="27" t="s">
        <v>26</v>
      </c>
      <c r="J19" s="28" t="str">
        <f>'Rekapitulace stavby'!AN13</f>
        <v>Vyplň údaj</v>
      </c>
      <c r="K19" s="32"/>
      <c r="L19" s="94"/>
      <c r="S19" s="32"/>
      <c r="T19" s="32"/>
      <c r="U19" s="32"/>
      <c r="V19" s="32"/>
      <c r="W19" s="32"/>
      <c r="X19" s="32"/>
      <c r="Y19" s="32"/>
      <c r="Z19" s="32"/>
      <c r="AA19" s="32"/>
      <c r="AB19" s="32"/>
      <c r="AC19" s="32"/>
      <c r="AD19" s="32"/>
      <c r="AE19" s="32"/>
    </row>
    <row r="20" spans="1:31" s="2" customFormat="1" ht="18" customHeight="1">
      <c r="A20" s="32"/>
      <c r="B20" s="33"/>
      <c r="C20" s="32"/>
      <c r="D20" s="32"/>
      <c r="E20" s="339" t="str">
        <f>'Rekapitulace stavby'!E14</f>
        <v>Vyplň údaj</v>
      </c>
      <c r="F20" s="306"/>
      <c r="G20" s="306"/>
      <c r="H20" s="306"/>
      <c r="I20" s="27" t="s">
        <v>28</v>
      </c>
      <c r="J20" s="28" t="str">
        <f>'Rekapitulace stavby'!AN14</f>
        <v>Vyplň údaj</v>
      </c>
      <c r="K20" s="32"/>
      <c r="L20" s="94"/>
      <c r="S20" s="32"/>
      <c r="T20" s="32"/>
      <c r="U20" s="32"/>
      <c r="V20" s="32"/>
      <c r="W20" s="32"/>
      <c r="X20" s="32"/>
      <c r="Y20" s="32"/>
      <c r="Z20" s="32"/>
      <c r="AA20" s="32"/>
      <c r="AB20" s="32"/>
      <c r="AC20" s="32"/>
      <c r="AD20" s="32"/>
      <c r="AE20" s="32"/>
    </row>
    <row r="21" spans="1:31" s="2" customFormat="1" ht="7" customHeight="1">
      <c r="A21" s="32"/>
      <c r="B21" s="33"/>
      <c r="C21" s="32"/>
      <c r="D21" s="32"/>
      <c r="E21" s="32"/>
      <c r="F21" s="32"/>
      <c r="G21" s="32"/>
      <c r="H21" s="32"/>
      <c r="I21" s="32"/>
      <c r="J21" s="32"/>
      <c r="K21" s="32"/>
      <c r="L21" s="94"/>
      <c r="S21" s="32"/>
      <c r="T21" s="32"/>
      <c r="U21" s="32"/>
      <c r="V21" s="32"/>
      <c r="W21" s="32"/>
      <c r="X21" s="32"/>
      <c r="Y21" s="32"/>
      <c r="Z21" s="32"/>
      <c r="AA21" s="32"/>
      <c r="AB21" s="32"/>
      <c r="AC21" s="32"/>
      <c r="AD21" s="32"/>
      <c r="AE21" s="32"/>
    </row>
    <row r="22" spans="1:31" s="2" customFormat="1" ht="12" customHeight="1">
      <c r="A22" s="32"/>
      <c r="B22" s="33"/>
      <c r="C22" s="32"/>
      <c r="D22" s="27" t="s">
        <v>30</v>
      </c>
      <c r="E22" s="32"/>
      <c r="F22" s="32"/>
      <c r="G22" s="32"/>
      <c r="H22" s="32"/>
      <c r="I22" s="27" t="s">
        <v>26</v>
      </c>
      <c r="J22" s="25" t="s">
        <v>3</v>
      </c>
      <c r="K22" s="32"/>
      <c r="L22" s="94"/>
      <c r="S22" s="32"/>
      <c r="T22" s="32"/>
      <c r="U22" s="32"/>
      <c r="V22" s="32"/>
      <c r="W22" s="32"/>
      <c r="X22" s="32"/>
      <c r="Y22" s="32"/>
      <c r="Z22" s="32"/>
      <c r="AA22" s="32"/>
      <c r="AB22" s="32"/>
      <c r="AC22" s="32"/>
      <c r="AD22" s="32"/>
      <c r="AE22" s="32"/>
    </row>
    <row r="23" spans="1:31" s="2" customFormat="1" ht="18" customHeight="1">
      <c r="A23" s="32"/>
      <c r="B23" s="33"/>
      <c r="C23" s="32"/>
      <c r="D23" s="32"/>
      <c r="E23" s="25" t="s">
        <v>31</v>
      </c>
      <c r="F23" s="32"/>
      <c r="G23" s="32"/>
      <c r="H23" s="32"/>
      <c r="I23" s="27" t="s">
        <v>28</v>
      </c>
      <c r="J23" s="25" t="s">
        <v>3</v>
      </c>
      <c r="K23" s="32"/>
      <c r="L23" s="94"/>
      <c r="S23" s="32"/>
      <c r="T23" s="32"/>
      <c r="U23" s="32"/>
      <c r="V23" s="32"/>
      <c r="W23" s="32"/>
      <c r="X23" s="32"/>
      <c r="Y23" s="32"/>
      <c r="Z23" s="32"/>
      <c r="AA23" s="32"/>
      <c r="AB23" s="32"/>
      <c r="AC23" s="32"/>
      <c r="AD23" s="32"/>
      <c r="AE23" s="32"/>
    </row>
    <row r="24" spans="1:31" s="2" customFormat="1" ht="7" customHeight="1">
      <c r="A24" s="32"/>
      <c r="B24" s="33"/>
      <c r="C24" s="32"/>
      <c r="D24" s="32"/>
      <c r="E24" s="32"/>
      <c r="F24" s="32"/>
      <c r="G24" s="32"/>
      <c r="H24" s="32"/>
      <c r="I24" s="32"/>
      <c r="J24" s="32"/>
      <c r="K24" s="32"/>
      <c r="L24" s="94"/>
      <c r="S24" s="32"/>
      <c r="T24" s="32"/>
      <c r="U24" s="32"/>
      <c r="V24" s="32"/>
      <c r="W24" s="32"/>
      <c r="X24" s="32"/>
      <c r="Y24" s="32"/>
      <c r="Z24" s="32"/>
      <c r="AA24" s="32"/>
      <c r="AB24" s="32"/>
      <c r="AC24" s="32"/>
      <c r="AD24" s="32"/>
      <c r="AE24" s="32"/>
    </row>
    <row r="25" spans="1:31" s="2" customFormat="1" ht="12" customHeight="1">
      <c r="A25" s="32"/>
      <c r="B25" s="33"/>
      <c r="C25" s="32"/>
      <c r="D25" s="27" t="s">
        <v>33</v>
      </c>
      <c r="E25" s="32"/>
      <c r="F25" s="32"/>
      <c r="G25" s="32"/>
      <c r="H25" s="32"/>
      <c r="I25" s="27" t="s">
        <v>26</v>
      </c>
      <c r="J25" s="25" t="str">
        <f>IF('Rekapitulace stavby'!AN19="","",'Rekapitulace stavby'!AN19)</f>
        <v/>
      </c>
      <c r="K25" s="32"/>
      <c r="L25" s="94"/>
      <c r="S25" s="32"/>
      <c r="T25" s="32"/>
      <c r="U25" s="32"/>
      <c r="V25" s="32"/>
      <c r="W25" s="32"/>
      <c r="X25" s="32"/>
      <c r="Y25" s="32"/>
      <c r="Z25" s="32"/>
      <c r="AA25" s="32"/>
      <c r="AB25" s="32"/>
      <c r="AC25" s="32"/>
      <c r="AD25" s="32"/>
      <c r="AE25" s="32"/>
    </row>
    <row r="26" spans="1:31" s="2" customFormat="1" ht="18" customHeight="1">
      <c r="A26" s="32"/>
      <c r="B26" s="33"/>
      <c r="C26" s="32"/>
      <c r="D26" s="32"/>
      <c r="E26" s="25" t="str">
        <f>IF('Rekapitulace stavby'!E20="","",'Rekapitulace stavby'!E20)</f>
        <v xml:space="preserve"> </v>
      </c>
      <c r="F26" s="32"/>
      <c r="G26" s="32"/>
      <c r="H26" s="32"/>
      <c r="I26" s="27" t="s">
        <v>28</v>
      </c>
      <c r="J26" s="25" t="str">
        <f>IF('Rekapitulace stavby'!AN20="","",'Rekapitulace stavby'!AN20)</f>
        <v/>
      </c>
      <c r="K26" s="32"/>
      <c r="L26" s="94"/>
      <c r="S26" s="32"/>
      <c r="T26" s="32"/>
      <c r="U26" s="32"/>
      <c r="V26" s="32"/>
      <c r="W26" s="32"/>
      <c r="X26" s="32"/>
      <c r="Y26" s="32"/>
      <c r="Z26" s="32"/>
      <c r="AA26" s="32"/>
      <c r="AB26" s="32"/>
      <c r="AC26" s="32"/>
      <c r="AD26" s="32"/>
      <c r="AE26" s="32"/>
    </row>
    <row r="27" spans="1:31" s="2" customFormat="1" ht="7" customHeight="1">
      <c r="A27" s="32"/>
      <c r="B27" s="33"/>
      <c r="C27" s="32"/>
      <c r="D27" s="32"/>
      <c r="E27" s="32"/>
      <c r="F27" s="32"/>
      <c r="G27" s="32"/>
      <c r="H27" s="32"/>
      <c r="I27" s="32"/>
      <c r="J27" s="32"/>
      <c r="K27" s="32"/>
      <c r="L27" s="94"/>
      <c r="S27" s="32"/>
      <c r="T27" s="32"/>
      <c r="U27" s="32"/>
      <c r="V27" s="32"/>
      <c r="W27" s="32"/>
      <c r="X27" s="32"/>
      <c r="Y27" s="32"/>
      <c r="Z27" s="32"/>
      <c r="AA27" s="32"/>
      <c r="AB27" s="32"/>
      <c r="AC27" s="32"/>
      <c r="AD27" s="32"/>
      <c r="AE27" s="32"/>
    </row>
    <row r="28" spans="1:31" s="2" customFormat="1" ht="12" customHeight="1">
      <c r="A28" s="32"/>
      <c r="B28" s="33"/>
      <c r="C28" s="32"/>
      <c r="D28" s="27" t="s">
        <v>34</v>
      </c>
      <c r="E28" s="32"/>
      <c r="F28" s="32"/>
      <c r="G28" s="32"/>
      <c r="H28" s="32"/>
      <c r="I28" s="32"/>
      <c r="J28" s="32"/>
      <c r="K28" s="32"/>
      <c r="L28" s="94"/>
      <c r="S28" s="32"/>
      <c r="T28" s="32"/>
      <c r="U28" s="32"/>
      <c r="V28" s="32"/>
      <c r="W28" s="32"/>
      <c r="X28" s="32"/>
      <c r="Y28" s="32"/>
      <c r="Z28" s="32"/>
      <c r="AA28" s="32"/>
      <c r="AB28" s="32"/>
      <c r="AC28" s="32"/>
      <c r="AD28" s="32"/>
      <c r="AE28" s="32"/>
    </row>
    <row r="29" spans="1:31" s="8" customFormat="1" ht="16.5" customHeight="1">
      <c r="A29" s="95"/>
      <c r="B29" s="96"/>
      <c r="C29" s="95"/>
      <c r="D29" s="95"/>
      <c r="E29" s="310" t="s">
        <v>3</v>
      </c>
      <c r="F29" s="310"/>
      <c r="G29" s="310"/>
      <c r="H29" s="310"/>
      <c r="I29" s="95"/>
      <c r="J29" s="95"/>
      <c r="K29" s="95"/>
      <c r="L29" s="97"/>
      <c r="S29" s="95"/>
      <c r="T29" s="95"/>
      <c r="U29" s="95"/>
      <c r="V29" s="95"/>
      <c r="W29" s="95"/>
      <c r="X29" s="95"/>
      <c r="Y29" s="95"/>
      <c r="Z29" s="95"/>
      <c r="AA29" s="95"/>
      <c r="AB29" s="95"/>
      <c r="AC29" s="95"/>
      <c r="AD29" s="95"/>
      <c r="AE29" s="95"/>
    </row>
    <row r="30" spans="1:31" s="2" customFormat="1" ht="7" customHeight="1">
      <c r="A30" s="32"/>
      <c r="B30" s="33"/>
      <c r="C30" s="32"/>
      <c r="D30" s="32"/>
      <c r="E30" s="32"/>
      <c r="F30" s="32"/>
      <c r="G30" s="32"/>
      <c r="H30" s="32"/>
      <c r="I30" s="32"/>
      <c r="J30" s="32"/>
      <c r="K30" s="32"/>
      <c r="L30" s="94"/>
      <c r="S30" s="32"/>
      <c r="T30" s="32"/>
      <c r="U30" s="32"/>
      <c r="V30" s="32"/>
      <c r="W30" s="32"/>
      <c r="X30" s="32"/>
      <c r="Y30" s="32"/>
      <c r="Z30" s="32"/>
      <c r="AA30" s="32"/>
      <c r="AB30" s="32"/>
      <c r="AC30" s="32"/>
      <c r="AD30" s="32"/>
      <c r="AE30" s="32"/>
    </row>
    <row r="31" spans="1:31" s="2" customFormat="1" ht="7" customHeight="1">
      <c r="A31" s="32"/>
      <c r="B31" s="33"/>
      <c r="C31" s="32"/>
      <c r="D31" s="61"/>
      <c r="E31" s="61"/>
      <c r="F31" s="61"/>
      <c r="G31" s="61"/>
      <c r="H31" s="61"/>
      <c r="I31" s="61"/>
      <c r="J31" s="61"/>
      <c r="K31" s="61"/>
      <c r="L31" s="94"/>
      <c r="S31" s="32"/>
      <c r="T31" s="32"/>
      <c r="U31" s="32"/>
      <c r="V31" s="32"/>
      <c r="W31" s="32"/>
      <c r="X31" s="32"/>
      <c r="Y31" s="32"/>
      <c r="Z31" s="32"/>
      <c r="AA31" s="32"/>
      <c r="AB31" s="32"/>
      <c r="AC31" s="32"/>
      <c r="AD31" s="32"/>
      <c r="AE31" s="32"/>
    </row>
    <row r="32" spans="1:31" s="2" customFormat="1" ht="25.4" customHeight="1">
      <c r="A32" s="32"/>
      <c r="B32" s="33"/>
      <c r="C32" s="32"/>
      <c r="D32" s="98" t="s">
        <v>36</v>
      </c>
      <c r="E32" s="32"/>
      <c r="F32" s="32"/>
      <c r="G32" s="32"/>
      <c r="H32" s="32"/>
      <c r="I32" s="32"/>
      <c r="J32" s="66">
        <f>ROUND(J90, 2)</f>
        <v>0</v>
      </c>
      <c r="K32" s="32"/>
      <c r="L32" s="94"/>
      <c r="S32" s="32"/>
      <c r="T32" s="32"/>
      <c r="U32" s="32"/>
      <c r="V32" s="32"/>
      <c r="W32" s="32"/>
      <c r="X32" s="32"/>
      <c r="Y32" s="32"/>
      <c r="Z32" s="32"/>
      <c r="AA32" s="32"/>
      <c r="AB32" s="32"/>
      <c r="AC32" s="32"/>
      <c r="AD32" s="32"/>
      <c r="AE32" s="32"/>
    </row>
    <row r="33" spans="1:31" s="2" customFormat="1" ht="7" customHeight="1">
      <c r="A33" s="32"/>
      <c r="B33" s="33"/>
      <c r="C33" s="32"/>
      <c r="D33" s="61"/>
      <c r="E33" s="61"/>
      <c r="F33" s="61"/>
      <c r="G33" s="61"/>
      <c r="H33" s="61"/>
      <c r="I33" s="61"/>
      <c r="J33" s="61"/>
      <c r="K33" s="61"/>
      <c r="L33" s="94"/>
      <c r="S33" s="32"/>
      <c r="T33" s="32"/>
      <c r="U33" s="32"/>
      <c r="V33" s="32"/>
      <c r="W33" s="32"/>
      <c r="X33" s="32"/>
      <c r="Y33" s="32"/>
      <c r="Z33" s="32"/>
      <c r="AA33" s="32"/>
      <c r="AB33" s="32"/>
      <c r="AC33" s="32"/>
      <c r="AD33" s="32"/>
      <c r="AE33" s="32"/>
    </row>
    <row r="34" spans="1:31" s="2" customFormat="1" ht="14.5" customHeight="1">
      <c r="A34" s="32"/>
      <c r="B34" s="33"/>
      <c r="C34" s="32"/>
      <c r="D34" s="32"/>
      <c r="E34" s="32"/>
      <c r="F34" s="36" t="s">
        <v>38</v>
      </c>
      <c r="G34" s="32"/>
      <c r="H34" s="32"/>
      <c r="I34" s="36" t="s">
        <v>37</v>
      </c>
      <c r="J34" s="36" t="s">
        <v>39</v>
      </c>
      <c r="K34" s="32"/>
      <c r="L34" s="94"/>
      <c r="S34" s="32"/>
      <c r="T34" s="32"/>
      <c r="U34" s="32"/>
      <c r="V34" s="32"/>
      <c r="W34" s="32"/>
      <c r="X34" s="32"/>
      <c r="Y34" s="32"/>
      <c r="Z34" s="32"/>
      <c r="AA34" s="32"/>
      <c r="AB34" s="32"/>
      <c r="AC34" s="32"/>
      <c r="AD34" s="32"/>
      <c r="AE34" s="32"/>
    </row>
    <row r="35" spans="1:31" s="2" customFormat="1" ht="14.5" customHeight="1">
      <c r="A35" s="32"/>
      <c r="B35" s="33"/>
      <c r="C35" s="32"/>
      <c r="D35" s="99" t="s">
        <v>40</v>
      </c>
      <c r="E35" s="27" t="s">
        <v>41</v>
      </c>
      <c r="F35" s="100">
        <f>ROUND((SUM(BE90:BE120)),  2)</f>
        <v>0</v>
      </c>
      <c r="G35" s="32"/>
      <c r="H35" s="32"/>
      <c r="I35" s="101">
        <v>0.21</v>
      </c>
      <c r="J35" s="100">
        <f>ROUND(((SUM(BE90:BE120))*I35),  2)</f>
        <v>0</v>
      </c>
      <c r="K35" s="32"/>
      <c r="L35" s="94"/>
      <c r="S35" s="32"/>
      <c r="T35" s="32"/>
      <c r="U35" s="32"/>
      <c r="V35" s="32"/>
      <c r="W35" s="32"/>
      <c r="X35" s="32"/>
      <c r="Y35" s="32"/>
      <c r="Z35" s="32"/>
      <c r="AA35" s="32"/>
      <c r="AB35" s="32"/>
      <c r="AC35" s="32"/>
      <c r="AD35" s="32"/>
      <c r="AE35" s="32"/>
    </row>
    <row r="36" spans="1:31" s="2" customFormat="1" ht="14.5" customHeight="1">
      <c r="A36" s="32"/>
      <c r="B36" s="33"/>
      <c r="C36" s="32"/>
      <c r="D36" s="32"/>
      <c r="E36" s="27" t="s">
        <v>42</v>
      </c>
      <c r="F36" s="100">
        <f>ROUND((SUM(BF90:BF120)),  2)</f>
        <v>0</v>
      </c>
      <c r="G36" s="32"/>
      <c r="H36" s="32"/>
      <c r="I36" s="101">
        <v>0.15</v>
      </c>
      <c r="J36" s="100">
        <f>ROUND(((SUM(BF90:BF120))*I36),  2)</f>
        <v>0</v>
      </c>
      <c r="K36" s="32"/>
      <c r="L36" s="94"/>
      <c r="S36" s="32"/>
      <c r="T36" s="32"/>
      <c r="U36" s="32"/>
      <c r="V36" s="32"/>
      <c r="W36" s="32"/>
      <c r="X36" s="32"/>
      <c r="Y36" s="32"/>
      <c r="Z36" s="32"/>
      <c r="AA36" s="32"/>
      <c r="AB36" s="32"/>
      <c r="AC36" s="32"/>
      <c r="AD36" s="32"/>
      <c r="AE36" s="32"/>
    </row>
    <row r="37" spans="1:31" s="2" customFormat="1" ht="14.5" hidden="1" customHeight="1">
      <c r="A37" s="32"/>
      <c r="B37" s="33"/>
      <c r="C37" s="32"/>
      <c r="D37" s="32"/>
      <c r="E37" s="27" t="s">
        <v>43</v>
      </c>
      <c r="F37" s="100">
        <f>ROUND((SUM(BG90:BG120)),  2)</f>
        <v>0</v>
      </c>
      <c r="G37" s="32"/>
      <c r="H37" s="32"/>
      <c r="I37" s="101">
        <v>0.21</v>
      </c>
      <c r="J37" s="100">
        <f>0</f>
        <v>0</v>
      </c>
      <c r="K37" s="32"/>
      <c r="L37" s="94"/>
      <c r="S37" s="32"/>
      <c r="T37" s="32"/>
      <c r="U37" s="32"/>
      <c r="V37" s="32"/>
      <c r="W37" s="32"/>
      <c r="X37" s="32"/>
      <c r="Y37" s="32"/>
      <c r="Z37" s="32"/>
      <c r="AA37" s="32"/>
      <c r="AB37" s="32"/>
      <c r="AC37" s="32"/>
      <c r="AD37" s="32"/>
      <c r="AE37" s="32"/>
    </row>
    <row r="38" spans="1:31" s="2" customFormat="1" ht="14.5" hidden="1" customHeight="1">
      <c r="A38" s="32"/>
      <c r="B38" s="33"/>
      <c r="C38" s="32"/>
      <c r="D38" s="32"/>
      <c r="E38" s="27" t="s">
        <v>44</v>
      </c>
      <c r="F38" s="100">
        <f>ROUND((SUM(BH90:BH120)),  2)</f>
        <v>0</v>
      </c>
      <c r="G38" s="32"/>
      <c r="H38" s="32"/>
      <c r="I38" s="101">
        <v>0.15</v>
      </c>
      <c r="J38" s="100">
        <f>0</f>
        <v>0</v>
      </c>
      <c r="K38" s="32"/>
      <c r="L38" s="94"/>
      <c r="S38" s="32"/>
      <c r="T38" s="32"/>
      <c r="U38" s="32"/>
      <c r="V38" s="32"/>
      <c r="W38" s="32"/>
      <c r="X38" s="32"/>
      <c r="Y38" s="32"/>
      <c r="Z38" s="32"/>
      <c r="AA38" s="32"/>
      <c r="AB38" s="32"/>
      <c r="AC38" s="32"/>
      <c r="AD38" s="32"/>
      <c r="AE38" s="32"/>
    </row>
    <row r="39" spans="1:31" s="2" customFormat="1" ht="14.5" hidden="1" customHeight="1">
      <c r="A39" s="32"/>
      <c r="B39" s="33"/>
      <c r="C39" s="32"/>
      <c r="D39" s="32"/>
      <c r="E39" s="27" t="s">
        <v>45</v>
      </c>
      <c r="F39" s="100">
        <f>ROUND((SUM(BI90:BI120)),  2)</f>
        <v>0</v>
      </c>
      <c r="G39" s="32"/>
      <c r="H39" s="32"/>
      <c r="I39" s="101">
        <v>0</v>
      </c>
      <c r="J39" s="100">
        <f>0</f>
        <v>0</v>
      </c>
      <c r="K39" s="32"/>
      <c r="L39" s="94"/>
      <c r="S39" s="32"/>
      <c r="T39" s="32"/>
      <c r="U39" s="32"/>
      <c r="V39" s="32"/>
      <c r="W39" s="32"/>
      <c r="X39" s="32"/>
      <c r="Y39" s="32"/>
      <c r="Z39" s="32"/>
      <c r="AA39" s="32"/>
      <c r="AB39" s="32"/>
      <c r="AC39" s="32"/>
      <c r="AD39" s="32"/>
      <c r="AE39" s="32"/>
    </row>
    <row r="40" spans="1:31" s="2" customFormat="1" ht="7" customHeight="1">
      <c r="A40" s="32"/>
      <c r="B40" s="33"/>
      <c r="C40" s="32"/>
      <c r="D40" s="32"/>
      <c r="E40" s="32"/>
      <c r="F40" s="32"/>
      <c r="G40" s="32"/>
      <c r="H40" s="32"/>
      <c r="I40" s="32"/>
      <c r="J40" s="32"/>
      <c r="K40" s="32"/>
      <c r="L40" s="94"/>
      <c r="S40" s="32"/>
      <c r="T40" s="32"/>
      <c r="U40" s="32"/>
      <c r="V40" s="32"/>
      <c r="W40" s="32"/>
      <c r="X40" s="32"/>
      <c r="Y40" s="32"/>
      <c r="Z40" s="32"/>
      <c r="AA40" s="32"/>
      <c r="AB40" s="32"/>
      <c r="AC40" s="32"/>
      <c r="AD40" s="32"/>
      <c r="AE40" s="32"/>
    </row>
    <row r="41" spans="1:31" s="2" customFormat="1" ht="25.4" customHeight="1">
      <c r="A41" s="32"/>
      <c r="B41" s="33"/>
      <c r="C41" s="102"/>
      <c r="D41" s="103" t="s">
        <v>46</v>
      </c>
      <c r="E41" s="55"/>
      <c r="F41" s="55"/>
      <c r="G41" s="104" t="s">
        <v>47</v>
      </c>
      <c r="H41" s="105" t="s">
        <v>48</v>
      </c>
      <c r="I41" s="55"/>
      <c r="J41" s="106">
        <f>SUM(J32:J39)</f>
        <v>0</v>
      </c>
      <c r="K41" s="107"/>
      <c r="L41" s="94"/>
      <c r="S41" s="32"/>
      <c r="T41" s="32"/>
      <c r="U41" s="32"/>
      <c r="V41" s="32"/>
      <c r="W41" s="32"/>
      <c r="X41" s="32"/>
      <c r="Y41" s="32"/>
      <c r="Z41" s="32"/>
      <c r="AA41" s="32"/>
      <c r="AB41" s="32"/>
      <c r="AC41" s="32"/>
      <c r="AD41" s="32"/>
      <c r="AE41" s="32"/>
    </row>
    <row r="42" spans="1:31" s="2" customFormat="1" ht="14.5" customHeight="1">
      <c r="A42" s="32"/>
      <c r="B42" s="42"/>
      <c r="C42" s="43"/>
      <c r="D42" s="43"/>
      <c r="E42" s="43"/>
      <c r="F42" s="43"/>
      <c r="G42" s="43"/>
      <c r="H42" s="43"/>
      <c r="I42" s="43"/>
      <c r="J42" s="43"/>
      <c r="K42" s="43"/>
      <c r="L42" s="94"/>
      <c r="S42" s="32"/>
      <c r="T42" s="32"/>
      <c r="U42" s="32"/>
      <c r="V42" s="32"/>
      <c r="W42" s="32"/>
      <c r="X42" s="32"/>
      <c r="Y42" s="32"/>
      <c r="Z42" s="32"/>
      <c r="AA42" s="32"/>
      <c r="AB42" s="32"/>
      <c r="AC42" s="32"/>
      <c r="AD42" s="32"/>
      <c r="AE42" s="32"/>
    </row>
    <row r="46" spans="1:31" s="2" customFormat="1" ht="7" customHeight="1">
      <c r="A46" s="32"/>
      <c r="B46" s="44"/>
      <c r="C46" s="45"/>
      <c r="D46" s="45"/>
      <c r="E46" s="45"/>
      <c r="F46" s="45"/>
      <c r="G46" s="45"/>
      <c r="H46" s="45"/>
      <c r="I46" s="45"/>
      <c r="J46" s="45"/>
      <c r="K46" s="45"/>
      <c r="L46" s="94"/>
      <c r="S46" s="32"/>
      <c r="T46" s="32"/>
      <c r="U46" s="32"/>
      <c r="V46" s="32"/>
      <c r="W46" s="32"/>
      <c r="X46" s="32"/>
      <c r="Y46" s="32"/>
      <c r="Z46" s="32"/>
      <c r="AA46" s="32"/>
      <c r="AB46" s="32"/>
      <c r="AC46" s="32"/>
      <c r="AD46" s="32"/>
      <c r="AE46" s="32"/>
    </row>
    <row r="47" spans="1:31" s="2" customFormat="1" ht="25" customHeight="1">
      <c r="A47" s="32"/>
      <c r="B47" s="33"/>
      <c r="C47" s="21" t="s">
        <v>103</v>
      </c>
      <c r="D47" s="32"/>
      <c r="E47" s="32"/>
      <c r="F47" s="32"/>
      <c r="G47" s="32"/>
      <c r="H47" s="32"/>
      <c r="I47" s="32"/>
      <c r="J47" s="32"/>
      <c r="K47" s="32"/>
      <c r="L47" s="94"/>
      <c r="S47" s="32"/>
      <c r="T47" s="32"/>
      <c r="U47" s="32"/>
      <c r="V47" s="32"/>
      <c r="W47" s="32"/>
      <c r="X47" s="32"/>
      <c r="Y47" s="32"/>
      <c r="Z47" s="32"/>
      <c r="AA47" s="32"/>
      <c r="AB47" s="32"/>
      <c r="AC47" s="32"/>
      <c r="AD47" s="32"/>
      <c r="AE47" s="32"/>
    </row>
    <row r="48" spans="1:31" s="2" customFormat="1" ht="7" customHeight="1">
      <c r="A48" s="32"/>
      <c r="B48" s="33"/>
      <c r="C48" s="32"/>
      <c r="D48" s="32"/>
      <c r="E48" s="32"/>
      <c r="F48" s="32"/>
      <c r="G48" s="32"/>
      <c r="H48" s="32"/>
      <c r="I48" s="32"/>
      <c r="J48" s="32"/>
      <c r="K48" s="32"/>
      <c r="L48" s="94"/>
      <c r="S48" s="32"/>
      <c r="T48" s="32"/>
      <c r="U48" s="32"/>
      <c r="V48" s="32"/>
      <c r="W48" s="32"/>
      <c r="X48" s="32"/>
      <c r="Y48" s="32"/>
      <c r="Z48" s="32"/>
      <c r="AA48" s="32"/>
      <c r="AB48" s="32"/>
      <c r="AC48" s="32"/>
      <c r="AD48" s="32"/>
      <c r="AE48" s="32"/>
    </row>
    <row r="49" spans="1:47" s="2" customFormat="1" ht="12" customHeight="1">
      <c r="A49" s="32"/>
      <c r="B49" s="33"/>
      <c r="C49" s="27" t="s">
        <v>16</v>
      </c>
      <c r="D49" s="32"/>
      <c r="E49" s="32"/>
      <c r="F49" s="32"/>
      <c r="G49" s="32"/>
      <c r="H49" s="32"/>
      <c r="I49" s="32"/>
      <c r="J49" s="32"/>
      <c r="K49" s="32"/>
      <c r="L49" s="94"/>
      <c r="S49" s="32"/>
      <c r="T49" s="32"/>
      <c r="U49" s="32"/>
      <c r="V49" s="32"/>
      <c r="W49" s="32"/>
      <c r="X49" s="32"/>
      <c r="Y49" s="32"/>
      <c r="Z49" s="32"/>
      <c r="AA49" s="32"/>
      <c r="AB49" s="32"/>
      <c r="AC49" s="32"/>
      <c r="AD49" s="32"/>
      <c r="AE49" s="32"/>
    </row>
    <row r="50" spans="1:47" s="2" customFormat="1" ht="16.5" customHeight="1">
      <c r="A50" s="32"/>
      <c r="B50" s="33"/>
      <c r="C50" s="32"/>
      <c r="D50" s="32"/>
      <c r="E50" s="337" t="str">
        <f>E7</f>
        <v>Dačice - rybník Peráček</v>
      </c>
      <c r="F50" s="338"/>
      <c r="G50" s="338"/>
      <c r="H50" s="338"/>
      <c r="I50" s="32"/>
      <c r="J50" s="32"/>
      <c r="K50" s="32"/>
      <c r="L50" s="94"/>
      <c r="S50" s="32"/>
      <c r="T50" s="32"/>
      <c r="U50" s="32"/>
      <c r="V50" s="32"/>
      <c r="W50" s="32"/>
      <c r="X50" s="32"/>
      <c r="Y50" s="32"/>
      <c r="Z50" s="32"/>
      <c r="AA50" s="32"/>
      <c r="AB50" s="32"/>
      <c r="AC50" s="32"/>
      <c r="AD50" s="32"/>
      <c r="AE50" s="32"/>
    </row>
    <row r="51" spans="1:47" s="1" customFormat="1" ht="12" customHeight="1">
      <c r="B51" s="20"/>
      <c r="C51" s="27" t="s">
        <v>101</v>
      </c>
      <c r="L51" s="20"/>
    </row>
    <row r="52" spans="1:47" s="2" customFormat="1" ht="16.5" customHeight="1">
      <c r="A52" s="32"/>
      <c r="B52" s="33"/>
      <c r="C52" s="32"/>
      <c r="D52" s="32"/>
      <c r="E52" s="337" t="s">
        <v>323</v>
      </c>
      <c r="F52" s="336"/>
      <c r="G52" s="336"/>
      <c r="H52" s="336"/>
      <c r="I52" s="32"/>
      <c r="J52" s="32"/>
      <c r="K52" s="32"/>
      <c r="L52" s="94"/>
      <c r="S52" s="32"/>
      <c r="T52" s="32"/>
      <c r="U52" s="32"/>
      <c r="V52" s="32"/>
      <c r="W52" s="32"/>
      <c r="X52" s="32"/>
      <c r="Y52" s="32"/>
      <c r="Z52" s="32"/>
      <c r="AA52" s="32"/>
      <c r="AB52" s="32"/>
      <c r="AC52" s="32"/>
      <c r="AD52" s="32"/>
      <c r="AE52" s="32"/>
    </row>
    <row r="53" spans="1:47" s="2" customFormat="1" ht="12" customHeight="1">
      <c r="A53" s="32"/>
      <c r="B53" s="33"/>
      <c r="C53" s="27" t="s">
        <v>324</v>
      </c>
      <c r="D53" s="32"/>
      <c r="E53" s="32"/>
      <c r="F53" s="32"/>
      <c r="G53" s="32"/>
      <c r="H53" s="32"/>
      <c r="I53" s="32"/>
      <c r="J53" s="32"/>
      <c r="K53" s="32"/>
      <c r="L53" s="94"/>
      <c r="S53" s="32"/>
      <c r="T53" s="32"/>
      <c r="U53" s="32"/>
      <c r="V53" s="32"/>
      <c r="W53" s="32"/>
      <c r="X53" s="32"/>
      <c r="Y53" s="32"/>
      <c r="Z53" s="32"/>
      <c r="AA53" s="32"/>
      <c r="AB53" s="32"/>
      <c r="AC53" s="32"/>
      <c r="AD53" s="32"/>
      <c r="AE53" s="32"/>
    </row>
    <row r="54" spans="1:47" s="2" customFormat="1" ht="16.5" customHeight="1">
      <c r="A54" s="32"/>
      <c r="B54" s="33"/>
      <c r="C54" s="32"/>
      <c r="D54" s="32"/>
      <c r="E54" s="316" t="str">
        <f>E11</f>
        <v>02 - loviště a kádiště</v>
      </c>
      <c r="F54" s="336"/>
      <c r="G54" s="336"/>
      <c r="H54" s="336"/>
      <c r="I54" s="32"/>
      <c r="J54" s="32"/>
      <c r="K54" s="32"/>
      <c r="L54" s="94"/>
      <c r="S54" s="32"/>
      <c r="T54" s="32"/>
      <c r="U54" s="32"/>
      <c r="V54" s="32"/>
      <c r="W54" s="32"/>
      <c r="X54" s="32"/>
      <c r="Y54" s="32"/>
      <c r="Z54" s="32"/>
      <c r="AA54" s="32"/>
      <c r="AB54" s="32"/>
      <c r="AC54" s="32"/>
      <c r="AD54" s="32"/>
      <c r="AE54" s="32"/>
    </row>
    <row r="55" spans="1:47" s="2" customFormat="1" ht="7" customHeight="1">
      <c r="A55" s="32"/>
      <c r="B55" s="33"/>
      <c r="C55" s="32"/>
      <c r="D55" s="32"/>
      <c r="E55" s="32"/>
      <c r="F55" s="32"/>
      <c r="G55" s="32"/>
      <c r="H55" s="32"/>
      <c r="I55" s="32"/>
      <c r="J55" s="32"/>
      <c r="K55" s="32"/>
      <c r="L55" s="94"/>
      <c r="S55" s="32"/>
      <c r="T55" s="32"/>
      <c r="U55" s="32"/>
      <c r="V55" s="32"/>
      <c r="W55" s="32"/>
      <c r="X55" s="32"/>
      <c r="Y55" s="32"/>
      <c r="Z55" s="32"/>
      <c r="AA55" s="32"/>
      <c r="AB55" s="32"/>
      <c r="AC55" s="32"/>
      <c r="AD55" s="32"/>
      <c r="AE55" s="32"/>
    </row>
    <row r="56" spans="1:47" s="2" customFormat="1" ht="12" customHeight="1">
      <c r="A56" s="32"/>
      <c r="B56" s="33"/>
      <c r="C56" s="27" t="s">
        <v>21</v>
      </c>
      <c r="D56" s="32"/>
      <c r="E56" s="32"/>
      <c r="F56" s="25" t="str">
        <f>F14</f>
        <v>Dačice</v>
      </c>
      <c r="G56" s="32"/>
      <c r="H56" s="32"/>
      <c r="I56" s="27" t="s">
        <v>23</v>
      </c>
      <c r="J56" s="50" t="str">
        <f>IF(J14="","",J14)</f>
        <v>1. 4. 2020</v>
      </c>
      <c r="K56" s="32"/>
      <c r="L56" s="94"/>
      <c r="S56" s="32"/>
      <c r="T56" s="32"/>
      <c r="U56" s="32"/>
      <c r="V56" s="32"/>
      <c r="W56" s="32"/>
      <c r="X56" s="32"/>
      <c r="Y56" s="32"/>
      <c r="Z56" s="32"/>
      <c r="AA56" s="32"/>
      <c r="AB56" s="32"/>
      <c r="AC56" s="32"/>
      <c r="AD56" s="32"/>
      <c r="AE56" s="32"/>
    </row>
    <row r="57" spans="1:47" s="2" customFormat="1" ht="7" customHeight="1">
      <c r="A57" s="32"/>
      <c r="B57" s="33"/>
      <c r="C57" s="32"/>
      <c r="D57" s="32"/>
      <c r="E57" s="32"/>
      <c r="F57" s="32"/>
      <c r="G57" s="32"/>
      <c r="H57" s="32"/>
      <c r="I57" s="32"/>
      <c r="J57" s="32"/>
      <c r="K57" s="32"/>
      <c r="L57" s="94"/>
      <c r="S57" s="32"/>
      <c r="T57" s="32"/>
      <c r="U57" s="32"/>
      <c r="V57" s="32"/>
      <c r="W57" s="32"/>
      <c r="X57" s="32"/>
      <c r="Y57" s="32"/>
      <c r="Z57" s="32"/>
      <c r="AA57" s="32"/>
      <c r="AB57" s="32"/>
      <c r="AC57" s="32"/>
      <c r="AD57" s="32"/>
      <c r="AE57" s="32"/>
    </row>
    <row r="58" spans="1:47" s="2" customFormat="1" ht="25.75" customHeight="1">
      <c r="A58" s="32"/>
      <c r="B58" s="33"/>
      <c r="C58" s="27" t="s">
        <v>25</v>
      </c>
      <c r="D58" s="32"/>
      <c r="E58" s="32"/>
      <c r="F58" s="25" t="str">
        <f>E17</f>
        <v xml:space="preserve"> </v>
      </c>
      <c r="G58" s="32"/>
      <c r="H58" s="32"/>
      <c r="I58" s="27" t="s">
        <v>30</v>
      </c>
      <c r="J58" s="30" t="str">
        <f>E23</f>
        <v>Ing. Zdeněk Hejtman, Dačice</v>
      </c>
      <c r="K58" s="32"/>
      <c r="L58" s="94"/>
      <c r="S58" s="32"/>
      <c r="T58" s="32"/>
      <c r="U58" s="32"/>
      <c r="V58" s="32"/>
      <c r="W58" s="32"/>
      <c r="X58" s="32"/>
      <c r="Y58" s="32"/>
      <c r="Z58" s="32"/>
      <c r="AA58" s="32"/>
      <c r="AB58" s="32"/>
      <c r="AC58" s="32"/>
      <c r="AD58" s="32"/>
      <c r="AE58" s="32"/>
    </row>
    <row r="59" spans="1:47" s="2" customFormat="1" ht="15.25" customHeight="1">
      <c r="A59" s="32"/>
      <c r="B59" s="33"/>
      <c r="C59" s="27" t="s">
        <v>1158</v>
      </c>
      <c r="D59" s="32"/>
      <c r="E59" s="32"/>
      <c r="F59" s="25" t="str">
        <f>IF(E20="","",E20)</f>
        <v>Vyplň údaj</v>
      </c>
      <c r="G59" s="32"/>
      <c r="H59" s="32"/>
      <c r="I59" s="27" t="s">
        <v>33</v>
      </c>
      <c r="J59" s="30" t="str">
        <f>E26</f>
        <v xml:space="preserve"> </v>
      </c>
      <c r="K59" s="32"/>
      <c r="L59" s="94"/>
      <c r="S59" s="32"/>
      <c r="T59" s="32"/>
      <c r="U59" s="32"/>
      <c r="V59" s="32"/>
      <c r="W59" s="32"/>
      <c r="X59" s="32"/>
      <c r="Y59" s="32"/>
      <c r="Z59" s="32"/>
      <c r="AA59" s="32"/>
      <c r="AB59" s="32"/>
      <c r="AC59" s="32"/>
      <c r="AD59" s="32"/>
      <c r="AE59" s="32"/>
    </row>
    <row r="60" spans="1:47" s="2" customFormat="1" ht="10.4" customHeight="1">
      <c r="A60" s="32"/>
      <c r="B60" s="33"/>
      <c r="C60" s="32"/>
      <c r="D60" s="32"/>
      <c r="E60" s="32"/>
      <c r="F60" s="32"/>
      <c r="G60" s="32"/>
      <c r="H60" s="32"/>
      <c r="I60" s="32"/>
      <c r="J60" s="32"/>
      <c r="K60" s="32"/>
      <c r="L60" s="94"/>
      <c r="S60" s="32"/>
      <c r="T60" s="32"/>
      <c r="U60" s="32"/>
      <c r="V60" s="32"/>
      <c r="W60" s="32"/>
      <c r="X60" s="32"/>
      <c r="Y60" s="32"/>
      <c r="Z60" s="32"/>
      <c r="AA60" s="32"/>
      <c r="AB60" s="32"/>
      <c r="AC60" s="32"/>
      <c r="AD60" s="32"/>
      <c r="AE60" s="32"/>
    </row>
    <row r="61" spans="1:47" s="2" customFormat="1" ht="29.25" customHeight="1">
      <c r="A61" s="32"/>
      <c r="B61" s="33"/>
      <c r="C61" s="108" t="s">
        <v>104</v>
      </c>
      <c r="D61" s="102"/>
      <c r="E61" s="102"/>
      <c r="F61" s="102"/>
      <c r="G61" s="102"/>
      <c r="H61" s="102"/>
      <c r="I61" s="102"/>
      <c r="J61" s="109" t="s">
        <v>105</v>
      </c>
      <c r="K61" s="102"/>
      <c r="L61" s="94"/>
      <c r="S61" s="32"/>
      <c r="T61" s="32"/>
      <c r="U61" s="32"/>
      <c r="V61" s="32"/>
      <c r="W61" s="32"/>
      <c r="X61" s="32"/>
      <c r="Y61" s="32"/>
      <c r="Z61" s="32"/>
      <c r="AA61" s="32"/>
      <c r="AB61" s="32"/>
      <c r="AC61" s="32"/>
      <c r="AD61" s="32"/>
      <c r="AE61" s="32"/>
    </row>
    <row r="62" spans="1:47" s="2" customFormat="1" ht="10.4" customHeight="1">
      <c r="A62" s="32"/>
      <c r="B62" s="33"/>
      <c r="C62" s="32"/>
      <c r="D62" s="32"/>
      <c r="E62" s="32"/>
      <c r="F62" s="32"/>
      <c r="G62" s="32"/>
      <c r="H62" s="32"/>
      <c r="I62" s="32"/>
      <c r="J62" s="32"/>
      <c r="K62" s="32"/>
      <c r="L62" s="94"/>
      <c r="S62" s="32"/>
      <c r="T62" s="32"/>
      <c r="U62" s="32"/>
      <c r="V62" s="32"/>
      <c r="W62" s="32"/>
      <c r="X62" s="32"/>
      <c r="Y62" s="32"/>
      <c r="Z62" s="32"/>
      <c r="AA62" s="32"/>
      <c r="AB62" s="32"/>
      <c r="AC62" s="32"/>
      <c r="AD62" s="32"/>
      <c r="AE62" s="32"/>
    </row>
    <row r="63" spans="1:47" s="2" customFormat="1" ht="22.9" customHeight="1">
      <c r="A63" s="32"/>
      <c r="B63" s="33"/>
      <c r="C63" s="110" t="s">
        <v>68</v>
      </c>
      <c r="D63" s="32"/>
      <c r="E63" s="32"/>
      <c r="F63" s="32"/>
      <c r="G63" s="32"/>
      <c r="H63" s="32"/>
      <c r="I63" s="32"/>
      <c r="J63" s="66">
        <f>J90</f>
        <v>0</v>
      </c>
      <c r="K63" s="32"/>
      <c r="L63" s="94"/>
      <c r="S63" s="32"/>
      <c r="T63" s="32"/>
      <c r="U63" s="32"/>
      <c r="V63" s="32"/>
      <c r="W63" s="32"/>
      <c r="X63" s="32"/>
      <c r="Y63" s="32"/>
      <c r="Z63" s="32"/>
      <c r="AA63" s="32"/>
      <c r="AB63" s="32"/>
      <c r="AC63" s="32"/>
      <c r="AD63" s="32"/>
      <c r="AE63" s="32"/>
      <c r="AU63" s="17" t="s">
        <v>106</v>
      </c>
    </row>
    <row r="64" spans="1:47" s="9" customFormat="1" ht="25" customHeight="1">
      <c r="B64" s="111"/>
      <c r="D64" s="112" t="s">
        <v>107</v>
      </c>
      <c r="E64" s="113"/>
      <c r="F64" s="113"/>
      <c r="G64" s="113"/>
      <c r="H64" s="113"/>
      <c r="I64" s="113"/>
      <c r="J64" s="114">
        <f>J91</f>
        <v>0</v>
      </c>
      <c r="L64" s="111"/>
    </row>
    <row r="65" spans="1:31" s="10" customFormat="1" ht="19.899999999999999" customHeight="1">
      <c r="B65" s="115"/>
      <c r="D65" s="116" t="s">
        <v>412</v>
      </c>
      <c r="E65" s="117"/>
      <c r="F65" s="117"/>
      <c r="G65" s="117"/>
      <c r="H65" s="117"/>
      <c r="I65" s="117"/>
      <c r="J65" s="118">
        <f>J92</f>
        <v>0</v>
      </c>
      <c r="L65" s="115"/>
    </row>
    <row r="66" spans="1:31" s="10" customFormat="1" ht="19.899999999999999" customHeight="1">
      <c r="B66" s="115"/>
      <c r="D66" s="116" t="s">
        <v>326</v>
      </c>
      <c r="E66" s="117"/>
      <c r="F66" s="117"/>
      <c r="G66" s="117"/>
      <c r="H66" s="117"/>
      <c r="I66" s="117"/>
      <c r="J66" s="118">
        <f>J103</f>
        <v>0</v>
      </c>
      <c r="L66" s="115"/>
    </row>
    <row r="67" spans="1:31" s="10" customFormat="1" ht="19.899999999999999" customHeight="1">
      <c r="B67" s="115"/>
      <c r="D67" s="116" t="s">
        <v>110</v>
      </c>
      <c r="E67" s="117"/>
      <c r="F67" s="117"/>
      <c r="G67" s="117"/>
      <c r="H67" s="117"/>
      <c r="I67" s="117"/>
      <c r="J67" s="118">
        <f>J116</f>
        <v>0</v>
      </c>
      <c r="L67" s="115"/>
    </row>
    <row r="68" spans="1:31" s="10" customFormat="1" ht="19.899999999999999" customHeight="1">
      <c r="B68" s="115"/>
      <c r="D68" s="116" t="s">
        <v>112</v>
      </c>
      <c r="E68" s="117"/>
      <c r="F68" s="117"/>
      <c r="G68" s="117"/>
      <c r="H68" s="117"/>
      <c r="I68" s="117"/>
      <c r="J68" s="118">
        <f>J119</f>
        <v>0</v>
      </c>
      <c r="L68" s="115"/>
    </row>
    <row r="69" spans="1:31" s="2" customFormat="1" ht="21.75" customHeight="1">
      <c r="A69" s="32"/>
      <c r="B69" s="33"/>
      <c r="C69" s="32"/>
      <c r="D69" s="32"/>
      <c r="E69" s="32"/>
      <c r="F69" s="32"/>
      <c r="G69" s="32"/>
      <c r="H69" s="32"/>
      <c r="I69" s="32"/>
      <c r="J69" s="32"/>
      <c r="K69" s="32"/>
      <c r="L69" s="94"/>
      <c r="S69" s="32"/>
      <c r="T69" s="32"/>
      <c r="U69" s="32"/>
      <c r="V69" s="32"/>
      <c r="W69" s="32"/>
      <c r="X69" s="32"/>
      <c r="Y69" s="32"/>
      <c r="Z69" s="32"/>
      <c r="AA69" s="32"/>
      <c r="AB69" s="32"/>
      <c r="AC69" s="32"/>
      <c r="AD69" s="32"/>
      <c r="AE69" s="32"/>
    </row>
    <row r="70" spans="1:31" s="2" customFormat="1" ht="7" customHeight="1">
      <c r="A70" s="32"/>
      <c r="B70" s="42"/>
      <c r="C70" s="43"/>
      <c r="D70" s="43"/>
      <c r="E70" s="43"/>
      <c r="F70" s="43"/>
      <c r="G70" s="43"/>
      <c r="H70" s="43"/>
      <c r="I70" s="43"/>
      <c r="J70" s="43"/>
      <c r="K70" s="43"/>
      <c r="L70" s="94"/>
      <c r="S70" s="32"/>
      <c r="T70" s="32"/>
      <c r="U70" s="32"/>
      <c r="V70" s="32"/>
      <c r="W70" s="32"/>
      <c r="X70" s="32"/>
      <c r="Y70" s="32"/>
      <c r="Z70" s="32"/>
      <c r="AA70" s="32"/>
      <c r="AB70" s="32"/>
      <c r="AC70" s="32"/>
      <c r="AD70" s="32"/>
      <c r="AE70" s="32"/>
    </row>
    <row r="74" spans="1:31" s="2" customFormat="1" ht="7" customHeight="1">
      <c r="A74" s="32"/>
      <c r="B74" s="44"/>
      <c r="C74" s="45"/>
      <c r="D74" s="45"/>
      <c r="E74" s="45"/>
      <c r="F74" s="45"/>
      <c r="G74" s="45"/>
      <c r="H74" s="45"/>
      <c r="I74" s="45"/>
      <c r="J74" s="45"/>
      <c r="K74" s="45"/>
      <c r="L74" s="94"/>
      <c r="S74" s="32"/>
      <c r="T74" s="32"/>
      <c r="U74" s="32"/>
      <c r="V74" s="32"/>
      <c r="W74" s="32"/>
      <c r="X74" s="32"/>
      <c r="Y74" s="32"/>
      <c r="Z74" s="32"/>
      <c r="AA74" s="32"/>
      <c r="AB74" s="32"/>
      <c r="AC74" s="32"/>
      <c r="AD74" s="32"/>
      <c r="AE74" s="32"/>
    </row>
    <row r="75" spans="1:31" s="2" customFormat="1" ht="25" customHeight="1">
      <c r="A75" s="32"/>
      <c r="B75" s="33"/>
      <c r="C75" s="21" t="s">
        <v>113</v>
      </c>
      <c r="D75" s="32"/>
      <c r="E75" s="32"/>
      <c r="F75" s="32"/>
      <c r="G75" s="32"/>
      <c r="H75" s="32"/>
      <c r="I75" s="32"/>
      <c r="J75" s="32"/>
      <c r="K75" s="32"/>
      <c r="L75" s="94"/>
      <c r="S75" s="32"/>
      <c r="T75" s="32"/>
      <c r="U75" s="32"/>
      <c r="V75" s="32"/>
      <c r="W75" s="32"/>
      <c r="X75" s="32"/>
      <c r="Y75" s="32"/>
      <c r="Z75" s="32"/>
      <c r="AA75" s="32"/>
      <c r="AB75" s="32"/>
      <c r="AC75" s="32"/>
      <c r="AD75" s="32"/>
      <c r="AE75" s="32"/>
    </row>
    <row r="76" spans="1:31" s="2" customFormat="1" ht="7" customHeight="1">
      <c r="A76" s="32"/>
      <c r="B76" s="33"/>
      <c r="C76" s="32"/>
      <c r="D76" s="32"/>
      <c r="E76" s="32"/>
      <c r="F76" s="32"/>
      <c r="G76" s="32"/>
      <c r="H76" s="32"/>
      <c r="I76" s="32"/>
      <c r="J76" s="32"/>
      <c r="K76" s="32"/>
      <c r="L76" s="94"/>
      <c r="S76" s="32"/>
      <c r="T76" s="32"/>
      <c r="U76" s="32"/>
      <c r="V76" s="32"/>
      <c r="W76" s="32"/>
      <c r="X76" s="32"/>
      <c r="Y76" s="32"/>
      <c r="Z76" s="32"/>
      <c r="AA76" s="32"/>
      <c r="AB76" s="32"/>
      <c r="AC76" s="32"/>
      <c r="AD76" s="32"/>
      <c r="AE76" s="32"/>
    </row>
    <row r="77" spans="1:31" s="2" customFormat="1" ht="12" customHeight="1">
      <c r="A77" s="32"/>
      <c r="B77" s="33"/>
      <c r="C77" s="27" t="s">
        <v>16</v>
      </c>
      <c r="D77" s="32"/>
      <c r="E77" s="32"/>
      <c r="F77" s="32"/>
      <c r="G77" s="32"/>
      <c r="H77" s="32"/>
      <c r="I77" s="32"/>
      <c r="J77" s="32"/>
      <c r="K77" s="32"/>
      <c r="L77" s="94"/>
      <c r="S77" s="32"/>
      <c r="T77" s="32"/>
      <c r="U77" s="32"/>
      <c r="V77" s="32"/>
      <c r="W77" s="32"/>
      <c r="X77" s="32"/>
      <c r="Y77" s="32"/>
      <c r="Z77" s="32"/>
      <c r="AA77" s="32"/>
      <c r="AB77" s="32"/>
      <c r="AC77" s="32"/>
      <c r="AD77" s="32"/>
      <c r="AE77" s="32"/>
    </row>
    <row r="78" spans="1:31" s="2" customFormat="1" ht="16.5" customHeight="1">
      <c r="A78" s="32"/>
      <c r="B78" s="33"/>
      <c r="C78" s="32"/>
      <c r="D78" s="32"/>
      <c r="E78" s="337" t="str">
        <f>E7</f>
        <v>Dačice - rybník Peráček</v>
      </c>
      <c r="F78" s="338"/>
      <c r="G78" s="338"/>
      <c r="H78" s="338"/>
      <c r="I78" s="32"/>
      <c r="J78" s="32"/>
      <c r="K78" s="32"/>
      <c r="L78" s="94"/>
      <c r="S78" s="32"/>
      <c r="T78" s="32"/>
      <c r="U78" s="32"/>
      <c r="V78" s="32"/>
      <c r="W78" s="32"/>
      <c r="X78" s="32"/>
      <c r="Y78" s="32"/>
      <c r="Z78" s="32"/>
      <c r="AA78" s="32"/>
      <c r="AB78" s="32"/>
      <c r="AC78" s="32"/>
      <c r="AD78" s="32"/>
      <c r="AE78" s="32"/>
    </row>
    <row r="79" spans="1:31" s="1" customFormat="1" ht="12" customHeight="1">
      <c r="B79" s="20"/>
      <c r="C79" s="27" t="s">
        <v>101</v>
      </c>
      <c r="L79" s="20"/>
    </row>
    <row r="80" spans="1:31" s="2" customFormat="1" ht="16.5" customHeight="1">
      <c r="A80" s="32"/>
      <c r="B80" s="33"/>
      <c r="C80" s="32"/>
      <c r="D80" s="32"/>
      <c r="E80" s="337" t="s">
        <v>323</v>
      </c>
      <c r="F80" s="336"/>
      <c r="G80" s="336"/>
      <c r="H80" s="336"/>
      <c r="I80" s="32"/>
      <c r="J80" s="32"/>
      <c r="K80" s="32"/>
      <c r="L80" s="94"/>
      <c r="S80" s="32"/>
      <c r="T80" s="32"/>
      <c r="U80" s="32"/>
      <c r="V80" s="32"/>
      <c r="W80" s="32"/>
      <c r="X80" s="32"/>
      <c r="Y80" s="32"/>
      <c r="Z80" s="32"/>
      <c r="AA80" s="32"/>
      <c r="AB80" s="32"/>
      <c r="AC80" s="32"/>
      <c r="AD80" s="32"/>
      <c r="AE80" s="32"/>
    </row>
    <row r="81" spans="1:65" s="2" customFormat="1" ht="12" customHeight="1">
      <c r="A81" s="32"/>
      <c r="B81" s="33"/>
      <c r="C81" s="27" t="s">
        <v>324</v>
      </c>
      <c r="D81" s="32"/>
      <c r="E81" s="32"/>
      <c r="F81" s="32"/>
      <c r="G81" s="32"/>
      <c r="H81" s="32"/>
      <c r="I81" s="32"/>
      <c r="J81" s="32"/>
      <c r="K81" s="32"/>
      <c r="L81" s="94"/>
      <c r="S81" s="32"/>
      <c r="T81" s="32"/>
      <c r="U81" s="32"/>
      <c r="V81" s="32"/>
      <c r="W81" s="32"/>
      <c r="X81" s="32"/>
      <c r="Y81" s="32"/>
      <c r="Z81" s="32"/>
      <c r="AA81" s="32"/>
      <c r="AB81" s="32"/>
      <c r="AC81" s="32"/>
      <c r="AD81" s="32"/>
      <c r="AE81" s="32"/>
    </row>
    <row r="82" spans="1:65" s="2" customFormat="1" ht="16.5" customHeight="1">
      <c r="A82" s="32"/>
      <c r="B82" s="33"/>
      <c r="C82" s="32"/>
      <c r="D82" s="32"/>
      <c r="E82" s="316" t="str">
        <f>E11</f>
        <v>02 - loviště a kádiště</v>
      </c>
      <c r="F82" s="336"/>
      <c r="G82" s="336"/>
      <c r="H82" s="336"/>
      <c r="I82" s="32"/>
      <c r="J82" s="32"/>
      <c r="K82" s="32"/>
      <c r="L82" s="94"/>
      <c r="S82" s="32"/>
      <c r="T82" s="32"/>
      <c r="U82" s="32"/>
      <c r="V82" s="32"/>
      <c r="W82" s="32"/>
      <c r="X82" s="32"/>
      <c r="Y82" s="32"/>
      <c r="Z82" s="32"/>
      <c r="AA82" s="32"/>
      <c r="AB82" s="32"/>
      <c r="AC82" s="32"/>
      <c r="AD82" s="32"/>
      <c r="AE82" s="32"/>
    </row>
    <row r="83" spans="1:65" s="2" customFormat="1" ht="7" customHeight="1">
      <c r="A83" s="32"/>
      <c r="B83" s="33"/>
      <c r="C83" s="32"/>
      <c r="D83" s="32"/>
      <c r="E83" s="32"/>
      <c r="F83" s="32"/>
      <c r="G83" s="32"/>
      <c r="H83" s="32"/>
      <c r="I83" s="32"/>
      <c r="J83" s="32"/>
      <c r="K83" s="32"/>
      <c r="L83" s="94"/>
      <c r="S83" s="32"/>
      <c r="T83" s="32"/>
      <c r="U83" s="32"/>
      <c r="V83" s="32"/>
      <c r="W83" s="32"/>
      <c r="X83" s="32"/>
      <c r="Y83" s="32"/>
      <c r="Z83" s="32"/>
      <c r="AA83" s="32"/>
      <c r="AB83" s="32"/>
      <c r="AC83" s="32"/>
      <c r="AD83" s="32"/>
      <c r="AE83" s="32"/>
    </row>
    <row r="84" spans="1:65" s="2" customFormat="1" ht="12" customHeight="1">
      <c r="A84" s="32"/>
      <c r="B84" s="33"/>
      <c r="C84" s="27" t="s">
        <v>21</v>
      </c>
      <c r="D84" s="32"/>
      <c r="E84" s="32"/>
      <c r="F84" s="25" t="str">
        <f>F14</f>
        <v>Dačice</v>
      </c>
      <c r="G84" s="32"/>
      <c r="H84" s="32"/>
      <c r="I84" s="27" t="s">
        <v>23</v>
      </c>
      <c r="J84" s="50" t="str">
        <f>IF(J14="","",J14)</f>
        <v>1. 4. 2020</v>
      </c>
      <c r="K84" s="32"/>
      <c r="L84" s="94"/>
      <c r="S84" s="32"/>
      <c r="T84" s="32"/>
      <c r="U84" s="32"/>
      <c r="V84" s="32"/>
      <c r="W84" s="32"/>
      <c r="X84" s="32"/>
      <c r="Y84" s="32"/>
      <c r="Z84" s="32"/>
      <c r="AA84" s="32"/>
      <c r="AB84" s="32"/>
      <c r="AC84" s="32"/>
      <c r="AD84" s="32"/>
      <c r="AE84" s="32"/>
    </row>
    <row r="85" spans="1:65" s="2" customFormat="1" ht="7" customHeight="1">
      <c r="A85" s="32"/>
      <c r="B85" s="33"/>
      <c r="C85" s="32"/>
      <c r="D85" s="32"/>
      <c r="E85" s="32"/>
      <c r="F85" s="32"/>
      <c r="G85" s="32"/>
      <c r="H85" s="32"/>
      <c r="I85" s="32"/>
      <c r="J85" s="32"/>
      <c r="K85" s="32"/>
      <c r="L85" s="94"/>
      <c r="S85" s="32"/>
      <c r="T85" s="32"/>
      <c r="U85" s="32"/>
      <c r="V85" s="32"/>
      <c r="W85" s="32"/>
      <c r="X85" s="32"/>
      <c r="Y85" s="32"/>
      <c r="Z85" s="32"/>
      <c r="AA85" s="32"/>
      <c r="AB85" s="32"/>
      <c r="AC85" s="32"/>
      <c r="AD85" s="32"/>
      <c r="AE85" s="32"/>
    </row>
    <row r="86" spans="1:65" s="2" customFormat="1" ht="25.75" customHeight="1">
      <c r="A86" s="32"/>
      <c r="B86" s="33"/>
      <c r="C86" s="27" t="s">
        <v>25</v>
      </c>
      <c r="D86" s="32"/>
      <c r="E86" s="32"/>
      <c r="F86" s="25" t="str">
        <f>E17</f>
        <v xml:space="preserve"> </v>
      </c>
      <c r="G86" s="32"/>
      <c r="H86" s="32"/>
      <c r="I86" s="27" t="s">
        <v>30</v>
      </c>
      <c r="J86" s="30" t="str">
        <f>E23</f>
        <v>Ing. Zdeněk Hejtman, Dačice</v>
      </c>
      <c r="K86" s="32"/>
      <c r="L86" s="94"/>
      <c r="S86" s="32"/>
      <c r="T86" s="32"/>
      <c r="U86" s="32"/>
      <c r="V86" s="32"/>
      <c r="W86" s="32"/>
      <c r="X86" s="32"/>
      <c r="Y86" s="32"/>
      <c r="Z86" s="32"/>
      <c r="AA86" s="32"/>
      <c r="AB86" s="32"/>
      <c r="AC86" s="32"/>
      <c r="AD86" s="32"/>
      <c r="AE86" s="32"/>
    </row>
    <row r="87" spans="1:65" s="2" customFormat="1" ht="15.25" customHeight="1">
      <c r="A87" s="32"/>
      <c r="B87" s="33"/>
      <c r="C87" s="27" t="s">
        <v>1158</v>
      </c>
      <c r="D87" s="32"/>
      <c r="E87" s="32"/>
      <c r="F87" s="25" t="str">
        <f>IF(E20="","",E20)</f>
        <v>Vyplň údaj</v>
      </c>
      <c r="G87" s="32"/>
      <c r="H87" s="32"/>
      <c r="I87" s="27" t="s">
        <v>33</v>
      </c>
      <c r="J87" s="30" t="str">
        <f>E26</f>
        <v xml:space="preserve"> </v>
      </c>
      <c r="K87" s="32"/>
      <c r="L87" s="94"/>
      <c r="S87" s="32"/>
      <c r="T87" s="32"/>
      <c r="U87" s="32"/>
      <c r="V87" s="32"/>
      <c r="W87" s="32"/>
      <c r="X87" s="32"/>
      <c r="Y87" s="32"/>
      <c r="Z87" s="32"/>
      <c r="AA87" s="32"/>
      <c r="AB87" s="32"/>
      <c r="AC87" s="32"/>
      <c r="AD87" s="32"/>
      <c r="AE87" s="32"/>
    </row>
    <row r="88" spans="1:65" s="2" customFormat="1" ht="10.4" customHeight="1">
      <c r="A88" s="32"/>
      <c r="B88" s="33"/>
      <c r="C88" s="32"/>
      <c r="D88" s="32"/>
      <c r="E88" s="32"/>
      <c r="F88" s="32"/>
      <c r="G88" s="32"/>
      <c r="H88" s="32"/>
      <c r="I88" s="32"/>
      <c r="J88" s="32"/>
      <c r="K88" s="32"/>
      <c r="L88" s="94"/>
      <c r="S88" s="32"/>
      <c r="T88" s="32"/>
      <c r="U88" s="32"/>
      <c r="V88" s="32"/>
      <c r="W88" s="32"/>
      <c r="X88" s="32"/>
      <c r="Y88" s="32"/>
      <c r="Z88" s="32"/>
      <c r="AA88" s="32"/>
      <c r="AB88" s="32"/>
      <c r="AC88" s="32"/>
      <c r="AD88" s="32"/>
      <c r="AE88" s="32"/>
    </row>
    <row r="89" spans="1:65" s="11" customFormat="1" ht="29.25" customHeight="1">
      <c r="A89" s="119"/>
      <c r="B89" s="120"/>
      <c r="C89" s="121" t="s">
        <v>114</v>
      </c>
      <c r="D89" s="122" t="s">
        <v>55</v>
      </c>
      <c r="E89" s="122" t="s">
        <v>51</v>
      </c>
      <c r="F89" s="122" t="s">
        <v>52</v>
      </c>
      <c r="G89" s="122" t="s">
        <v>115</v>
      </c>
      <c r="H89" s="122" t="s">
        <v>116</v>
      </c>
      <c r="I89" s="122" t="s">
        <v>117</v>
      </c>
      <c r="J89" s="122" t="s">
        <v>105</v>
      </c>
      <c r="K89" s="123" t="s">
        <v>118</v>
      </c>
      <c r="L89" s="124"/>
      <c r="M89" s="57" t="s">
        <v>3</v>
      </c>
      <c r="N89" s="58" t="s">
        <v>40</v>
      </c>
      <c r="O89" s="58" t="s">
        <v>119</v>
      </c>
      <c r="P89" s="58" t="s">
        <v>120</v>
      </c>
      <c r="Q89" s="58" t="s">
        <v>121</v>
      </c>
      <c r="R89" s="58" t="s">
        <v>122</v>
      </c>
      <c r="S89" s="58" t="s">
        <v>123</v>
      </c>
      <c r="T89" s="59" t="s">
        <v>124</v>
      </c>
      <c r="U89" s="119"/>
      <c r="V89" s="119"/>
      <c r="W89" s="119"/>
      <c r="X89" s="119"/>
      <c r="Y89" s="119"/>
      <c r="Z89" s="119"/>
      <c r="AA89" s="119"/>
      <c r="AB89" s="119"/>
      <c r="AC89" s="119"/>
      <c r="AD89" s="119"/>
      <c r="AE89" s="119"/>
    </row>
    <row r="90" spans="1:65" s="2" customFormat="1" ht="22.9" customHeight="1">
      <c r="A90" s="32"/>
      <c r="B90" s="33"/>
      <c r="C90" s="64" t="s">
        <v>125</v>
      </c>
      <c r="D90" s="32"/>
      <c r="E90" s="32"/>
      <c r="F90" s="32"/>
      <c r="G90" s="32"/>
      <c r="H90" s="32"/>
      <c r="I90" s="32"/>
      <c r="J90" s="125">
        <f>BK90</f>
        <v>0</v>
      </c>
      <c r="K90" s="32"/>
      <c r="L90" s="33"/>
      <c r="M90" s="60"/>
      <c r="N90" s="51"/>
      <c r="O90" s="61"/>
      <c r="P90" s="126">
        <f>P91</f>
        <v>0</v>
      </c>
      <c r="Q90" s="61"/>
      <c r="R90" s="126">
        <f>R91</f>
        <v>75.476735000000005</v>
      </c>
      <c r="S90" s="61"/>
      <c r="T90" s="127">
        <f>T91</f>
        <v>0</v>
      </c>
      <c r="U90" s="32"/>
      <c r="V90" s="32"/>
      <c r="W90" s="32"/>
      <c r="X90" s="32"/>
      <c r="Y90" s="32"/>
      <c r="Z90" s="32"/>
      <c r="AA90" s="32"/>
      <c r="AB90" s="32"/>
      <c r="AC90" s="32"/>
      <c r="AD90" s="32"/>
      <c r="AE90" s="32"/>
      <c r="AT90" s="17" t="s">
        <v>69</v>
      </c>
      <c r="AU90" s="17" t="s">
        <v>106</v>
      </c>
      <c r="BK90" s="128">
        <f>BK91</f>
        <v>0</v>
      </c>
    </row>
    <row r="91" spans="1:65" s="12" customFormat="1" ht="25.9" customHeight="1">
      <c r="B91" s="129"/>
      <c r="D91" s="130" t="s">
        <v>69</v>
      </c>
      <c r="E91" s="131" t="s">
        <v>126</v>
      </c>
      <c r="F91" s="131" t="s">
        <v>127</v>
      </c>
      <c r="I91" s="132"/>
      <c r="J91" s="133">
        <f>BK91</f>
        <v>0</v>
      </c>
      <c r="L91" s="129"/>
      <c r="M91" s="134"/>
      <c r="N91" s="135"/>
      <c r="O91" s="135"/>
      <c r="P91" s="136">
        <f>P92+P103+P116+P119</f>
        <v>0</v>
      </c>
      <c r="Q91" s="135"/>
      <c r="R91" s="136">
        <f>R92+R103+R116+R119</f>
        <v>75.476735000000005</v>
      </c>
      <c r="S91" s="135"/>
      <c r="T91" s="137">
        <f>T92+T103+T116+T119</f>
        <v>0</v>
      </c>
      <c r="AR91" s="130" t="s">
        <v>78</v>
      </c>
      <c r="AT91" s="138" t="s">
        <v>69</v>
      </c>
      <c r="AU91" s="138" t="s">
        <v>70</v>
      </c>
      <c r="AY91" s="130" t="s">
        <v>128</v>
      </c>
      <c r="BK91" s="139">
        <f>BK92+BK103+BK116+BK119</f>
        <v>0</v>
      </c>
    </row>
    <row r="92" spans="1:65" s="12" customFormat="1" ht="22.9" customHeight="1">
      <c r="B92" s="129"/>
      <c r="D92" s="130" t="s">
        <v>69</v>
      </c>
      <c r="E92" s="140" t="s">
        <v>80</v>
      </c>
      <c r="F92" s="140" t="s">
        <v>413</v>
      </c>
      <c r="I92" s="132"/>
      <c r="J92" s="141">
        <f>BK92</f>
        <v>0</v>
      </c>
      <c r="L92" s="129"/>
      <c r="M92" s="134"/>
      <c r="N92" s="135"/>
      <c r="O92" s="135"/>
      <c r="P92" s="136">
        <f>SUM(P93:P102)</f>
        <v>0</v>
      </c>
      <c r="Q92" s="135"/>
      <c r="R92" s="136">
        <f>SUM(R93:R102)</f>
        <v>36.578000000000003</v>
      </c>
      <c r="S92" s="135"/>
      <c r="T92" s="137">
        <f>SUM(T93:T102)</f>
        <v>0</v>
      </c>
      <c r="AR92" s="130" t="s">
        <v>78</v>
      </c>
      <c r="AT92" s="138" t="s">
        <v>69</v>
      </c>
      <c r="AU92" s="138" t="s">
        <v>78</v>
      </c>
      <c r="AY92" s="130" t="s">
        <v>128</v>
      </c>
      <c r="BK92" s="139">
        <f>SUM(BK93:BK102)</f>
        <v>0</v>
      </c>
    </row>
    <row r="93" spans="1:65" s="2" customFormat="1" ht="24.25" customHeight="1">
      <c r="A93" s="32"/>
      <c r="B93" s="142"/>
      <c r="C93" s="143" t="s">
        <v>78</v>
      </c>
      <c r="D93" s="143" t="s">
        <v>130</v>
      </c>
      <c r="E93" s="144" t="s">
        <v>414</v>
      </c>
      <c r="F93" s="145" t="s">
        <v>415</v>
      </c>
      <c r="G93" s="146" t="s">
        <v>145</v>
      </c>
      <c r="H93" s="147">
        <v>64</v>
      </c>
      <c r="I93" s="148"/>
      <c r="J93" s="149">
        <f>ROUND(I93*H93,2)</f>
        <v>0</v>
      </c>
      <c r="K93" s="145" t="s">
        <v>134</v>
      </c>
      <c r="L93" s="33"/>
      <c r="M93" s="150" t="s">
        <v>3</v>
      </c>
      <c r="N93" s="151" t="s">
        <v>41</v>
      </c>
      <c r="O93" s="53"/>
      <c r="P93" s="152">
        <f>O93*H93</f>
        <v>0</v>
      </c>
      <c r="Q93" s="152">
        <v>0.108</v>
      </c>
      <c r="R93" s="152">
        <f>Q93*H93</f>
        <v>6.9119999999999999</v>
      </c>
      <c r="S93" s="152">
        <v>0</v>
      </c>
      <c r="T93" s="153">
        <f>S93*H93</f>
        <v>0</v>
      </c>
      <c r="U93" s="32"/>
      <c r="V93" s="32"/>
      <c r="W93" s="32"/>
      <c r="X93" s="32"/>
      <c r="Y93" s="32"/>
      <c r="Z93" s="32"/>
      <c r="AA93" s="32"/>
      <c r="AB93" s="32"/>
      <c r="AC93" s="32"/>
      <c r="AD93" s="32"/>
      <c r="AE93" s="32"/>
      <c r="AR93" s="154" t="s">
        <v>135</v>
      </c>
      <c r="AT93" s="154" t="s">
        <v>130</v>
      </c>
      <c r="AU93" s="154" t="s">
        <v>80</v>
      </c>
      <c r="AY93" s="17" t="s">
        <v>128</v>
      </c>
      <c r="BE93" s="155">
        <f>IF(N93="základní",J93,0)</f>
        <v>0</v>
      </c>
      <c r="BF93" s="155">
        <f>IF(N93="snížená",J93,0)</f>
        <v>0</v>
      </c>
      <c r="BG93" s="155">
        <f>IF(N93="zákl. přenesená",J93,0)</f>
        <v>0</v>
      </c>
      <c r="BH93" s="155">
        <f>IF(N93="sníž. přenesená",J93,0)</f>
        <v>0</v>
      </c>
      <c r="BI93" s="155">
        <f>IF(N93="nulová",J93,0)</f>
        <v>0</v>
      </c>
      <c r="BJ93" s="17" t="s">
        <v>78</v>
      </c>
      <c r="BK93" s="155">
        <f>ROUND(I93*H93,2)</f>
        <v>0</v>
      </c>
      <c r="BL93" s="17" t="s">
        <v>135</v>
      </c>
      <c r="BM93" s="154" t="s">
        <v>416</v>
      </c>
    </row>
    <row r="94" spans="1:65" s="2" customFormat="1" ht="108">
      <c r="A94" s="32"/>
      <c r="B94" s="33"/>
      <c r="C94" s="32"/>
      <c r="D94" s="156" t="s">
        <v>137</v>
      </c>
      <c r="E94" s="32"/>
      <c r="F94" s="157" t="s">
        <v>417</v>
      </c>
      <c r="G94" s="32"/>
      <c r="H94" s="32"/>
      <c r="I94" s="158"/>
      <c r="J94" s="32"/>
      <c r="K94" s="32"/>
      <c r="L94" s="33"/>
      <c r="M94" s="159"/>
      <c r="N94" s="160"/>
      <c r="O94" s="53"/>
      <c r="P94" s="53"/>
      <c r="Q94" s="53"/>
      <c r="R94" s="53"/>
      <c r="S94" s="53"/>
      <c r="T94" s="54"/>
      <c r="U94" s="32"/>
      <c r="V94" s="32"/>
      <c r="W94" s="32"/>
      <c r="X94" s="32"/>
      <c r="Y94" s="32"/>
      <c r="Z94" s="32"/>
      <c r="AA94" s="32"/>
      <c r="AB94" s="32"/>
      <c r="AC94" s="32"/>
      <c r="AD94" s="32"/>
      <c r="AE94" s="32"/>
      <c r="AT94" s="17" t="s">
        <v>137</v>
      </c>
      <c r="AU94" s="17" t="s">
        <v>80</v>
      </c>
    </row>
    <row r="95" spans="1:65" s="13" customFormat="1">
      <c r="B95" s="161"/>
      <c r="D95" s="156" t="s">
        <v>139</v>
      </c>
      <c r="E95" s="162" t="s">
        <v>3</v>
      </c>
      <c r="F95" s="163" t="s">
        <v>418</v>
      </c>
      <c r="H95" s="164">
        <v>64</v>
      </c>
      <c r="I95" s="165"/>
      <c r="L95" s="161"/>
      <c r="M95" s="166"/>
      <c r="N95" s="167"/>
      <c r="O95" s="167"/>
      <c r="P95" s="167"/>
      <c r="Q95" s="167"/>
      <c r="R95" s="167"/>
      <c r="S95" s="167"/>
      <c r="T95" s="168"/>
      <c r="AT95" s="162" t="s">
        <v>139</v>
      </c>
      <c r="AU95" s="162" t="s">
        <v>80</v>
      </c>
      <c r="AV95" s="13" t="s">
        <v>80</v>
      </c>
      <c r="AW95" s="13" t="s">
        <v>32</v>
      </c>
      <c r="AX95" s="13" t="s">
        <v>78</v>
      </c>
      <c r="AY95" s="162" t="s">
        <v>128</v>
      </c>
    </row>
    <row r="96" spans="1:65" s="2" customFormat="1" ht="14.5" customHeight="1">
      <c r="A96" s="32"/>
      <c r="B96" s="142"/>
      <c r="C96" s="177" t="s">
        <v>80</v>
      </c>
      <c r="D96" s="177" t="s">
        <v>284</v>
      </c>
      <c r="E96" s="178" t="s">
        <v>419</v>
      </c>
      <c r="F96" s="179" t="s">
        <v>420</v>
      </c>
      <c r="G96" s="180" t="s">
        <v>264</v>
      </c>
      <c r="H96" s="181">
        <v>1</v>
      </c>
      <c r="I96" s="182"/>
      <c r="J96" s="183">
        <f>ROUND(I96*H96,2)</f>
        <v>0</v>
      </c>
      <c r="K96" s="179" t="s">
        <v>134</v>
      </c>
      <c r="L96" s="184"/>
      <c r="M96" s="185" t="s">
        <v>3</v>
      </c>
      <c r="N96" s="186" t="s">
        <v>41</v>
      </c>
      <c r="O96" s="53"/>
      <c r="P96" s="152">
        <f>O96*H96</f>
        <v>0</v>
      </c>
      <c r="Q96" s="152">
        <v>1.516</v>
      </c>
      <c r="R96" s="152">
        <f>Q96*H96</f>
        <v>1.516</v>
      </c>
      <c r="S96" s="152">
        <v>0</v>
      </c>
      <c r="T96" s="153">
        <f>S96*H96</f>
        <v>0</v>
      </c>
      <c r="U96" s="32"/>
      <c r="V96" s="32"/>
      <c r="W96" s="32"/>
      <c r="X96" s="32"/>
      <c r="Y96" s="32"/>
      <c r="Z96" s="32"/>
      <c r="AA96" s="32"/>
      <c r="AB96" s="32"/>
      <c r="AC96" s="32"/>
      <c r="AD96" s="32"/>
      <c r="AE96" s="32"/>
      <c r="AR96" s="154" t="s">
        <v>170</v>
      </c>
      <c r="AT96" s="154" t="s">
        <v>284</v>
      </c>
      <c r="AU96" s="154" t="s">
        <v>80</v>
      </c>
      <c r="AY96" s="17" t="s">
        <v>128</v>
      </c>
      <c r="BE96" s="155">
        <f>IF(N96="základní",J96,0)</f>
        <v>0</v>
      </c>
      <c r="BF96" s="155">
        <f>IF(N96="snížená",J96,0)</f>
        <v>0</v>
      </c>
      <c r="BG96" s="155">
        <f>IF(N96="zákl. přenesená",J96,0)</f>
        <v>0</v>
      </c>
      <c r="BH96" s="155">
        <f>IF(N96="sníž. přenesená",J96,0)</f>
        <v>0</v>
      </c>
      <c r="BI96" s="155">
        <f>IF(N96="nulová",J96,0)</f>
        <v>0</v>
      </c>
      <c r="BJ96" s="17" t="s">
        <v>78</v>
      </c>
      <c r="BK96" s="155">
        <f>ROUND(I96*H96,2)</f>
        <v>0</v>
      </c>
      <c r="BL96" s="17" t="s">
        <v>135</v>
      </c>
      <c r="BM96" s="154" t="s">
        <v>421</v>
      </c>
    </row>
    <row r="97" spans="1:65" s="13" customFormat="1">
      <c r="B97" s="161"/>
      <c r="D97" s="156" t="s">
        <v>139</v>
      </c>
      <c r="E97" s="162" t="s">
        <v>3</v>
      </c>
      <c r="F97" s="163" t="s">
        <v>422</v>
      </c>
      <c r="H97" s="164">
        <v>1</v>
      </c>
      <c r="I97" s="165"/>
      <c r="L97" s="161"/>
      <c r="M97" s="166"/>
      <c r="N97" s="167"/>
      <c r="O97" s="167"/>
      <c r="P97" s="167"/>
      <c r="Q97" s="167"/>
      <c r="R97" s="167"/>
      <c r="S97" s="167"/>
      <c r="T97" s="168"/>
      <c r="AT97" s="162" t="s">
        <v>139</v>
      </c>
      <c r="AU97" s="162" t="s">
        <v>80</v>
      </c>
      <c r="AV97" s="13" t="s">
        <v>80</v>
      </c>
      <c r="AW97" s="13" t="s">
        <v>32</v>
      </c>
      <c r="AX97" s="13" t="s">
        <v>78</v>
      </c>
      <c r="AY97" s="162" t="s">
        <v>128</v>
      </c>
    </row>
    <row r="98" spans="1:65" s="2" customFormat="1" ht="14.5" customHeight="1">
      <c r="A98" s="32"/>
      <c r="B98" s="142"/>
      <c r="C98" s="177" t="s">
        <v>144</v>
      </c>
      <c r="D98" s="177" t="s">
        <v>284</v>
      </c>
      <c r="E98" s="178" t="s">
        <v>423</v>
      </c>
      <c r="F98" s="179" t="s">
        <v>424</v>
      </c>
      <c r="G98" s="180" t="s">
        <v>264</v>
      </c>
      <c r="H98" s="181">
        <v>5</v>
      </c>
      <c r="I98" s="182"/>
      <c r="J98" s="183">
        <f>ROUND(I98*H98,2)</f>
        <v>0</v>
      </c>
      <c r="K98" s="179" t="s">
        <v>3</v>
      </c>
      <c r="L98" s="184"/>
      <c r="M98" s="185" t="s">
        <v>3</v>
      </c>
      <c r="N98" s="186" t="s">
        <v>41</v>
      </c>
      <c r="O98" s="53"/>
      <c r="P98" s="152">
        <f>O98*H98</f>
        <v>0</v>
      </c>
      <c r="Q98" s="152">
        <v>3.0939999999999999</v>
      </c>
      <c r="R98" s="152">
        <f>Q98*H98</f>
        <v>15.469999999999999</v>
      </c>
      <c r="S98" s="152">
        <v>0</v>
      </c>
      <c r="T98" s="153">
        <f>S98*H98</f>
        <v>0</v>
      </c>
      <c r="U98" s="32"/>
      <c r="V98" s="32"/>
      <c r="W98" s="32"/>
      <c r="X98" s="32"/>
      <c r="Y98" s="32"/>
      <c r="Z98" s="32"/>
      <c r="AA98" s="32"/>
      <c r="AB98" s="32"/>
      <c r="AC98" s="32"/>
      <c r="AD98" s="32"/>
      <c r="AE98" s="32"/>
      <c r="AR98" s="154" t="s">
        <v>170</v>
      </c>
      <c r="AT98" s="154" t="s">
        <v>284</v>
      </c>
      <c r="AU98" s="154" t="s">
        <v>80</v>
      </c>
      <c r="AY98" s="17" t="s">
        <v>128</v>
      </c>
      <c r="BE98" s="155">
        <f>IF(N98="základní",J98,0)</f>
        <v>0</v>
      </c>
      <c r="BF98" s="155">
        <f>IF(N98="snížená",J98,0)</f>
        <v>0</v>
      </c>
      <c r="BG98" s="155">
        <f>IF(N98="zákl. přenesená",J98,0)</f>
        <v>0</v>
      </c>
      <c r="BH98" s="155">
        <f>IF(N98="sníž. přenesená",J98,0)</f>
        <v>0</v>
      </c>
      <c r="BI98" s="155">
        <f>IF(N98="nulová",J98,0)</f>
        <v>0</v>
      </c>
      <c r="BJ98" s="17" t="s">
        <v>78</v>
      </c>
      <c r="BK98" s="155">
        <f>ROUND(I98*H98,2)</f>
        <v>0</v>
      </c>
      <c r="BL98" s="17" t="s">
        <v>135</v>
      </c>
      <c r="BM98" s="154" t="s">
        <v>425</v>
      </c>
    </row>
    <row r="99" spans="1:65" s="2" customFormat="1" ht="14.5" customHeight="1">
      <c r="A99" s="32"/>
      <c r="B99" s="142"/>
      <c r="C99" s="177" t="s">
        <v>135</v>
      </c>
      <c r="D99" s="177" t="s">
        <v>284</v>
      </c>
      <c r="E99" s="178" t="s">
        <v>426</v>
      </c>
      <c r="F99" s="179" t="s">
        <v>427</v>
      </c>
      <c r="G99" s="180" t="s">
        <v>264</v>
      </c>
      <c r="H99" s="181">
        <v>8</v>
      </c>
      <c r="I99" s="182"/>
      <c r="J99" s="183">
        <f>ROUND(I99*H99,2)</f>
        <v>0</v>
      </c>
      <c r="K99" s="179" t="s">
        <v>134</v>
      </c>
      <c r="L99" s="184"/>
      <c r="M99" s="185" t="s">
        <v>3</v>
      </c>
      <c r="N99" s="186" t="s">
        <v>41</v>
      </c>
      <c r="O99" s="53"/>
      <c r="P99" s="152">
        <f>O99*H99</f>
        <v>0</v>
      </c>
      <c r="Q99" s="152">
        <v>0.75</v>
      </c>
      <c r="R99" s="152">
        <f>Q99*H99</f>
        <v>6</v>
      </c>
      <c r="S99" s="152">
        <v>0</v>
      </c>
      <c r="T99" s="153">
        <f>S99*H99</f>
        <v>0</v>
      </c>
      <c r="U99" s="32"/>
      <c r="V99" s="32"/>
      <c r="W99" s="32"/>
      <c r="X99" s="32"/>
      <c r="Y99" s="32"/>
      <c r="Z99" s="32"/>
      <c r="AA99" s="32"/>
      <c r="AB99" s="32"/>
      <c r="AC99" s="32"/>
      <c r="AD99" s="32"/>
      <c r="AE99" s="32"/>
      <c r="AR99" s="154" t="s">
        <v>170</v>
      </c>
      <c r="AT99" s="154" t="s">
        <v>284</v>
      </c>
      <c r="AU99" s="154" t="s">
        <v>80</v>
      </c>
      <c r="AY99" s="17" t="s">
        <v>128</v>
      </c>
      <c r="BE99" s="155">
        <f>IF(N99="základní",J99,0)</f>
        <v>0</v>
      </c>
      <c r="BF99" s="155">
        <f>IF(N99="snížená",J99,0)</f>
        <v>0</v>
      </c>
      <c r="BG99" s="155">
        <f>IF(N99="zákl. přenesená",J99,0)</f>
        <v>0</v>
      </c>
      <c r="BH99" s="155">
        <f>IF(N99="sníž. přenesená",J99,0)</f>
        <v>0</v>
      </c>
      <c r="BI99" s="155">
        <f>IF(N99="nulová",J99,0)</f>
        <v>0</v>
      </c>
      <c r="BJ99" s="17" t="s">
        <v>78</v>
      </c>
      <c r="BK99" s="155">
        <f>ROUND(I99*H99,2)</f>
        <v>0</v>
      </c>
      <c r="BL99" s="17" t="s">
        <v>135</v>
      </c>
      <c r="BM99" s="154" t="s">
        <v>428</v>
      </c>
    </row>
    <row r="100" spans="1:65" s="13" customFormat="1">
      <c r="B100" s="161"/>
      <c r="D100" s="156" t="s">
        <v>139</v>
      </c>
      <c r="E100" s="162" t="s">
        <v>3</v>
      </c>
      <c r="F100" s="163" t="s">
        <v>429</v>
      </c>
      <c r="H100" s="164">
        <v>8</v>
      </c>
      <c r="I100" s="165"/>
      <c r="L100" s="161"/>
      <c r="M100" s="166"/>
      <c r="N100" s="167"/>
      <c r="O100" s="167"/>
      <c r="P100" s="167"/>
      <c r="Q100" s="167"/>
      <c r="R100" s="167"/>
      <c r="S100" s="167"/>
      <c r="T100" s="168"/>
      <c r="AT100" s="162" t="s">
        <v>139</v>
      </c>
      <c r="AU100" s="162" t="s">
        <v>80</v>
      </c>
      <c r="AV100" s="13" t="s">
        <v>80</v>
      </c>
      <c r="AW100" s="13" t="s">
        <v>32</v>
      </c>
      <c r="AX100" s="13" t="s">
        <v>78</v>
      </c>
      <c r="AY100" s="162" t="s">
        <v>128</v>
      </c>
    </row>
    <row r="101" spans="1:65" s="2" customFormat="1" ht="14.5" customHeight="1">
      <c r="A101" s="32"/>
      <c r="B101" s="142"/>
      <c r="C101" s="177" t="s">
        <v>151</v>
      </c>
      <c r="D101" s="177" t="s">
        <v>284</v>
      </c>
      <c r="E101" s="178" t="s">
        <v>430</v>
      </c>
      <c r="F101" s="179" t="s">
        <v>431</v>
      </c>
      <c r="G101" s="180" t="s">
        <v>264</v>
      </c>
      <c r="H101" s="181">
        <v>4</v>
      </c>
      <c r="I101" s="182"/>
      <c r="J101" s="183">
        <f>ROUND(I101*H101,2)</f>
        <v>0</v>
      </c>
      <c r="K101" s="179" t="s">
        <v>3</v>
      </c>
      <c r="L101" s="184"/>
      <c r="M101" s="185" t="s">
        <v>3</v>
      </c>
      <c r="N101" s="186" t="s">
        <v>41</v>
      </c>
      <c r="O101" s="53"/>
      <c r="P101" s="152">
        <f>O101*H101</f>
        <v>0</v>
      </c>
      <c r="Q101" s="152">
        <v>1.67</v>
      </c>
      <c r="R101" s="152">
        <f>Q101*H101</f>
        <v>6.68</v>
      </c>
      <c r="S101" s="152">
        <v>0</v>
      </c>
      <c r="T101" s="153">
        <f>S101*H101</f>
        <v>0</v>
      </c>
      <c r="U101" s="32"/>
      <c r="V101" s="32"/>
      <c r="W101" s="32"/>
      <c r="X101" s="32"/>
      <c r="Y101" s="32"/>
      <c r="Z101" s="32"/>
      <c r="AA101" s="32"/>
      <c r="AB101" s="32"/>
      <c r="AC101" s="32"/>
      <c r="AD101" s="32"/>
      <c r="AE101" s="32"/>
      <c r="AR101" s="154" t="s">
        <v>170</v>
      </c>
      <c r="AT101" s="154" t="s">
        <v>284</v>
      </c>
      <c r="AU101" s="154" t="s">
        <v>80</v>
      </c>
      <c r="AY101" s="17" t="s">
        <v>128</v>
      </c>
      <c r="BE101" s="155">
        <f>IF(N101="základní",J101,0)</f>
        <v>0</v>
      </c>
      <c r="BF101" s="155">
        <f>IF(N101="snížená",J101,0)</f>
        <v>0</v>
      </c>
      <c r="BG101" s="155">
        <f>IF(N101="zákl. přenesená",J101,0)</f>
        <v>0</v>
      </c>
      <c r="BH101" s="155">
        <f>IF(N101="sníž. přenesená",J101,0)</f>
        <v>0</v>
      </c>
      <c r="BI101" s="155">
        <f>IF(N101="nulová",J101,0)</f>
        <v>0</v>
      </c>
      <c r="BJ101" s="17" t="s">
        <v>78</v>
      </c>
      <c r="BK101" s="155">
        <f>ROUND(I101*H101,2)</f>
        <v>0</v>
      </c>
      <c r="BL101" s="17" t="s">
        <v>135</v>
      </c>
      <c r="BM101" s="154" t="s">
        <v>432</v>
      </c>
    </row>
    <row r="102" spans="1:65" s="13" customFormat="1">
      <c r="B102" s="161"/>
      <c r="D102" s="156" t="s">
        <v>139</v>
      </c>
      <c r="E102" s="162" t="s">
        <v>3</v>
      </c>
      <c r="F102" s="163" t="s">
        <v>433</v>
      </c>
      <c r="H102" s="164">
        <v>4</v>
      </c>
      <c r="I102" s="165"/>
      <c r="L102" s="161"/>
      <c r="M102" s="166"/>
      <c r="N102" s="167"/>
      <c r="O102" s="167"/>
      <c r="P102" s="167"/>
      <c r="Q102" s="167"/>
      <c r="R102" s="167"/>
      <c r="S102" s="167"/>
      <c r="T102" s="168"/>
      <c r="AT102" s="162" t="s">
        <v>139</v>
      </c>
      <c r="AU102" s="162" t="s">
        <v>80</v>
      </c>
      <c r="AV102" s="13" t="s">
        <v>80</v>
      </c>
      <c r="AW102" s="13" t="s">
        <v>32</v>
      </c>
      <c r="AX102" s="13" t="s">
        <v>78</v>
      </c>
      <c r="AY102" s="162" t="s">
        <v>128</v>
      </c>
    </row>
    <row r="103" spans="1:65" s="12" customFormat="1" ht="22.9" customHeight="1">
      <c r="B103" s="129"/>
      <c r="D103" s="130" t="s">
        <v>69</v>
      </c>
      <c r="E103" s="140" t="s">
        <v>135</v>
      </c>
      <c r="F103" s="140" t="s">
        <v>381</v>
      </c>
      <c r="I103" s="132"/>
      <c r="J103" s="141">
        <f>BK103</f>
        <v>0</v>
      </c>
      <c r="L103" s="129"/>
      <c r="M103" s="134"/>
      <c r="N103" s="135"/>
      <c r="O103" s="135"/>
      <c r="P103" s="136">
        <f>SUM(P104:P115)</f>
        <v>0</v>
      </c>
      <c r="Q103" s="135"/>
      <c r="R103" s="136">
        <f>SUM(R104:R115)</f>
        <v>38.898735000000002</v>
      </c>
      <c r="S103" s="135"/>
      <c r="T103" s="137">
        <f>SUM(T104:T115)</f>
        <v>0</v>
      </c>
      <c r="AR103" s="130" t="s">
        <v>78</v>
      </c>
      <c r="AT103" s="138" t="s">
        <v>69</v>
      </c>
      <c r="AU103" s="138" t="s">
        <v>78</v>
      </c>
      <c r="AY103" s="130" t="s">
        <v>128</v>
      </c>
      <c r="BK103" s="139">
        <f>SUM(BK104:BK115)</f>
        <v>0</v>
      </c>
    </row>
    <row r="104" spans="1:65" s="2" customFormat="1" ht="24.25" customHeight="1">
      <c r="A104" s="32"/>
      <c r="B104" s="142"/>
      <c r="C104" s="143" t="s">
        <v>157</v>
      </c>
      <c r="D104" s="143" t="s">
        <v>130</v>
      </c>
      <c r="E104" s="144" t="s">
        <v>434</v>
      </c>
      <c r="F104" s="145" t="s">
        <v>435</v>
      </c>
      <c r="G104" s="146" t="s">
        <v>145</v>
      </c>
      <c r="H104" s="147">
        <v>16</v>
      </c>
      <c r="I104" s="148"/>
      <c r="J104" s="149">
        <f>ROUND(I104*H104,2)</f>
        <v>0</v>
      </c>
      <c r="K104" s="145" t="s">
        <v>134</v>
      </c>
      <c r="L104" s="33"/>
      <c r="M104" s="150" t="s">
        <v>3</v>
      </c>
      <c r="N104" s="151" t="s">
        <v>41</v>
      </c>
      <c r="O104" s="53"/>
      <c r="P104" s="152">
        <f>O104*H104</f>
        <v>0</v>
      </c>
      <c r="Q104" s="152">
        <v>0</v>
      </c>
      <c r="R104" s="152">
        <f>Q104*H104</f>
        <v>0</v>
      </c>
      <c r="S104" s="152">
        <v>0</v>
      </c>
      <c r="T104" s="153">
        <f>S104*H104</f>
        <v>0</v>
      </c>
      <c r="U104" s="32"/>
      <c r="V104" s="32"/>
      <c r="W104" s="32"/>
      <c r="X104" s="32"/>
      <c r="Y104" s="32"/>
      <c r="Z104" s="32"/>
      <c r="AA104" s="32"/>
      <c r="AB104" s="32"/>
      <c r="AC104" s="32"/>
      <c r="AD104" s="32"/>
      <c r="AE104" s="32"/>
      <c r="AR104" s="154" t="s">
        <v>135</v>
      </c>
      <c r="AT104" s="154" t="s">
        <v>130</v>
      </c>
      <c r="AU104" s="154" t="s">
        <v>80</v>
      </c>
      <c r="AY104" s="17" t="s">
        <v>128</v>
      </c>
      <c r="BE104" s="155">
        <f>IF(N104="základní",J104,0)</f>
        <v>0</v>
      </c>
      <c r="BF104" s="155">
        <f>IF(N104="snížená",J104,0)</f>
        <v>0</v>
      </c>
      <c r="BG104" s="155">
        <f>IF(N104="zákl. přenesená",J104,0)</f>
        <v>0</v>
      </c>
      <c r="BH104" s="155">
        <f>IF(N104="sníž. přenesená",J104,0)</f>
        <v>0</v>
      </c>
      <c r="BI104" s="155">
        <f>IF(N104="nulová",J104,0)</f>
        <v>0</v>
      </c>
      <c r="BJ104" s="17" t="s">
        <v>78</v>
      </c>
      <c r="BK104" s="155">
        <f>ROUND(I104*H104,2)</f>
        <v>0</v>
      </c>
      <c r="BL104" s="17" t="s">
        <v>135</v>
      </c>
      <c r="BM104" s="154" t="s">
        <v>436</v>
      </c>
    </row>
    <row r="105" spans="1:65" s="2" customFormat="1" ht="72">
      <c r="A105" s="32"/>
      <c r="B105" s="33"/>
      <c r="C105" s="32"/>
      <c r="D105" s="156" t="s">
        <v>137</v>
      </c>
      <c r="E105" s="32"/>
      <c r="F105" s="157" t="s">
        <v>437</v>
      </c>
      <c r="G105" s="32"/>
      <c r="H105" s="32"/>
      <c r="I105" s="158"/>
      <c r="J105" s="32"/>
      <c r="K105" s="32"/>
      <c r="L105" s="33"/>
      <c r="M105" s="159"/>
      <c r="N105" s="160"/>
      <c r="O105" s="53"/>
      <c r="P105" s="53"/>
      <c r="Q105" s="53"/>
      <c r="R105" s="53"/>
      <c r="S105" s="53"/>
      <c r="T105" s="54"/>
      <c r="U105" s="32"/>
      <c r="V105" s="32"/>
      <c r="W105" s="32"/>
      <c r="X105" s="32"/>
      <c r="Y105" s="32"/>
      <c r="Z105" s="32"/>
      <c r="AA105" s="32"/>
      <c r="AB105" s="32"/>
      <c r="AC105" s="32"/>
      <c r="AD105" s="32"/>
      <c r="AE105" s="32"/>
      <c r="AT105" s="17" t="s">
        <v>137</v>
      </c>
      <c r="AU105" s="17" t="s">
        <v>80</v>
      </c>
    </row>
    <row r="106" spans="1:65" s="13" customFormat="1">
      <c r="B106" s="161"/>
      <c r="D106" s="156" t="s">
        <v>139</v>
      </c>
      <c r="E106" s="162" t="s">
        <v>3</v>
      </c>
      <c r="F106" s="163" t="s">
        <v>438</v>
      </c>
      <c r="H106" s="164">
        <v>16</v>
      </c>
      <c r="I106" s="165"/>
      <c r="L106" s="161"/>
      <c r="M106" s="166"/>
      <c r="N106" s="167"/>
      <c r="O106" s="167"/>
      <c r="P106" s="167"/>
      <c r="Q106" s="167"/>
      <c r="R106" s="167"/>
      <c r="S106" s="167"/>
      <c r="T106" s="168"/>
      <c r="AT106" s="162" t="s">
        <v>139</v>
      </c>
      <c r="AU106" s="162" t="s">
        <v>80</v>
      </c>
      <c r="AV106" s="13" t="s">
        <v>80</v>
      </c>
      <c r="AW106" s="13" t="s">
        <v>32</v>
      </c>
      <c r="AX106" s="13" t="s">
        <v>78</v>
      </c>
      <c r="AY106" s="162" t="s">
        <v>128</v>
      </c>
    </row>
    <row r="107" spans="1:65" s="2" customFormat="1" ht="24.25" customHeight="1">
      <c r="A107" s="32"/>
      <c r="B107" s="142"/>
      <c r="C107" s="143" t="s">
        <v>164</v>
      </c>
      <c r="D107" s="143" t="s">
        <v>130</v>
      </c>
      <c r="E107" s="144" t="s">
        <v>439</v>
      </c>
      <c r="F107" s="145" t="s">
        <v>440</v>
      </c>
      <c r="G107" s="146" t="s">
        <v>145</v>
      </c>
      <c r="H107" s="147">
        <v>16</v>
      </c>
      <c r="I107" s="148"/>
      <c r="J107" s="149">
        <f>ROUND(I107*H107,2)</f>
        <v>0</v>
      </c>
      <c r="K107" s="145" t="s">
        <v>134</v>
      </c>
      <c r="L107" s="33"/>
      <c r="M107" s="150" t="s">
        <v>3</v>
      </c>
      <c r="N107" s="151" t="s">
        <v>41</v>
      </c>
      <c r="O107" s="53"/>
      <c r="P107" s="152">
        <f>O107*H107</f>
        <v>0</v>
      </c>
      <c r="Q107" s="152">
        <v>0.31879000000000002</v>
      </c>
      <c r="R107" s="152">
        <f>Q107*H107</f>
        <v>5.1006400000000003</v>
      </c>
      <c r="S107" s="152">
        <v>0</v>
      </c>
      <c r="T107" s="153">
        <f>S107*H107</f>
        <v>0</v>
      </c>
      <c r="U107" s="32"/>
      <c r="V107" s="32"/>
      <c r="W107" s="32"/>
      <c r="X107" s="32"/>
      <c r="Y107" s="32"/>
      <c r="Z107" s="32"/>
      <c r="AA107" s="32"/>
      <c r="AB107" s="32"/>
      <c r="AC107" s="32"/>
      <c r="AD107" s="32"/>
      <c r="AE107" s="32"/>
      <c r="AR107" s="154" t="s">
        <v>135</v>
      </c>
      <c r="AT107" s="154" t="s">
        <v>130</v>
      </c>
      <c r="AU107" s="154" t="s">
        <v>80</v>
      </c>
      <c r="AY107" s="17" t="s">
        <v>128</v>
      </c>
      <c r="BE107" s="155">
        <f>IF(N107="základní",J107,0)</f>
        <v>0</v>
      </c>
      <c r="BF107" s="155">
        <f>IF(N107="snížená",J107,0)</f>
        <v>0</v>
      </c>
      <c r="BG107" s="155">
        <f>IF(N107="zákl. přenesená",J107,0)</f>
        <v>0</v>
      </c>
      <c r="BH107" s="155">
        <f>IF(N107="sníž. přenesená",J107,0)</f>
        <v>0</v>
      </c>
      <c r="BI107" s="155">
        <f>IF(N107="nulová",J107,0)</f>
        <v>0</v>
      </c>
      <c r="BJ107" s="17" t="s">
        <v>78</v>
      </c>
      <c r="BK107" s="155">
        <f>ROUND(I107*H107,2)</f>
        <v>0</v>
      </c>
      <c r="BL107" s="17" t="s">
        <v>135</v>
      </c>
      <c r="BM107" s="154" t="s">
        <v>441</v>
      </c>
    </row>
    <row r="108" spans="1:65" s="2" customFormat="1" ht="54">
      <c r="A108" s="32"/>
      <c r="B108" s="33"/>
      <c r="C108" s="32"/>
      <c r="D108" s="156" t="s">
        <v>137</v>
      </c>
      <c r="E108" s="32"/>
      <c r="F108" s="157" t="s">
        <v>442</v>
      </c>
      <c r="G108" s="32"/>
      <c r="H108" s="32"/>
      <c r="I108" s="158"/>
      <c r="J108" s="32"/>
      <c r="K108" s="32"/>
      <c r="L108" s="33"/>
      <c r="M108" s="159"/>
      <c r="N108" s="160"/>
      <c r="O108" s="53"/>
      <c r="P108" s="53"/>
      <c r="Q108" s="53"/>
      <c r="R108" s="53"/>
      <c r="S108" s="53"/>
      <c r="T108" s="54"/>
      <c r="U108" s="32"/>
      <c r="V108" s="32"/>
      <c r="W108" s="32"/>
      <c r="X108" s="32"/>
      <c r="Y108" s="32"/>
      <c r="Z108" s="32"/>
      <c r="AA108" s="32"/>
      <c r="AB108" s="32"/>
      <c r="AC108" s="32"/>
      <c r="AD108" s="32"/>
      <c r="AE108" s="32"/>
      <c r="AT108" s="17" t="s">
        <v>137</v>
      </c>
      <c r="AU108" s="17" t="s">
        <v>80</v>
      </c>
    </row>
    <row r="109" spans="1:65" s="13" customFormat="1">
      <c r="B109" s="161"/>
      <c r="D109" s="156" t="s">
        <v>139</v>
      </c>
      <c r="E109" s="162" t="s">
        <v>3</v>
      </c>
      <c r="F109" s="163" t="s">
        <v>438</v>
      </c>
      <c r="H109" s="164">
        <v>16</v>
      </c>
      <c r="I109" s="165"/>
      <c r="L109" s="161"/>
      <c r="M109" s="166"/>
      <c r="N109" s="167"/>
      <c r="O109" s="167"/>
      <c r="P109" s="167"/>
      <c r="Q109" s="167"/>
      <c r="R109" s="167"/>
      <c r="S109" s="167"/>
      <c r="T109" s="168"/>
      <c r="AT109" s="162" t="s">
        <v>139</v>
      </c>
      <c r="AU109" s="162" t="s">
        <v>80</v>
      </c>
      <c r="AV109" s="13" t="s">
        <v>80</v>
      </c>
      <c r="AW109" s="13" t="s">
        <v>32</v>
      </c>
      <c r="AX109" s="13" t="s">
        <v>78</v>
      </c>
      <c r="AY109" s="162" t="s">
        <v>128</v>
      </c>
    </row>
    <row r="110" spans="1:65" s="2" customFormat="1" ht="24.25" customHeight="1">
      <c r="A110" s="32"/>
      <c r="B110" s="142"/>
      <c r="C110" s="143" t="s">
        <v>170</v>
      </c>
      <c r="D110" s="143" t="s">
        <v>130</v>
      </c>
      <c r="E110" s="144" t="s">
        <v>443</v>
      </c>
      <c r="F110" s="145" t="s">
        <v>444</v>
      </c>
      <c r="G110" s="146" t="s">
        <v>145</v>
      </c>
      <c r="H110" s="147">
        <v>66.5</v>
      </c>
      <c r="I110" s="148"/>
      <c r="J110" s="149">
        <f>ROUND(I110*H110,2)</f>
        <v>0</v>
      </c>
      <c r="K110" s="145" t="s">
        <v>134</v>
      </c>
      <c r="L110" s="33"/>
      <c r="M110" s="150" t="s">
        <v>3</v>
      </c>
      <c r="N110" s="151" t="s">
        <v>41</v>
      </c>
      <c r="O110" s="53"/>
      <c r="P110" s="152">
        <f>O110*H110</f>
        <v>0</v>
      </c>
      <c r="Q110" s="152">
        <v>0.31879000000000002</v>
      </c>
      <c r="R110" s="152">
        <f>Q110*H110</f>
        <v>21.199535000000001</v>
      </c>
      <c r="S110" s="152">
        <v>0</v>
      </c>
      <c r="T110" s="153">
        <f>S110*H110</f>
        <v>0</v>
      </c>
      <c r="U110" s="32"/>
      <c r="V110" s="32"/>
      <c r="W110" s="32"/>
      <c r="X110" s="32"/>
      <c r="Y110" s="32"/>
      <c r="Z110" s="32"/>
      <c r="AA110" s="32"/>
      <c r="AB110" s="32"/>
      <c r="AC110" s="32"/>
      <c r="AD110" s="32"/>
      <c r="AE110" s="32"/>
      <c r="AR110" s="154" t="s">
        <v>135</v>
      </c>
      <c r="AT110" s="154" t="s">
        <v>130</v>
      </c>
      <c r="AU110" s="154" t="s">
        <v>80</v>
      </c>
      <c r="AY110" s="17" t="s">
        <v>128</v>
      </c>
      <c r="BE110" s="155">
        <f>IF(N110="základní",J110,0)</f>
        <v>0</v>
      </c>
      <c r="BF110" s="155">
        <f>IF(N110="snížená",J110,0)</f>
        <v>0</v>
      </c>
      <c r="BG110" s="155">
        <f>IF(N110="zákl. přenesená",J110,0)</f>
        <v>0</v>
      </c>
      <c r="BH110" s="155">
        <f>IF(N110="sníž. přenesená",J110,0)</f>
        <v>0</v>
      </c>
      <c r="BI110" s="155">
        <f>IF(N110="nulová",J110,0)</f>
        <v>0</v>
      </c>
      <c r="BJ110" s="17" t="s">
        <v>78</v>
      </c>
      <c r="BK110" s="155">
        <f>ROUND(I110*H110,2)</f>
        <v>0</v>
      </c>
      <c r="BL110" s="17" t="s">
        <v>135</v>
      </c>
      <c r="BM110" s="154" t="s">
        <v>445</v>
      </c>
    </row>
    <row r="111" spans="1:65" s="2" customFormat="1" ht="54">
      <c r="A111" s="32"/>
      <c r="B111" s="33"/>
      <c r="C111" s="32"/>
      <c r="D111" s="156" t="s">
        <v>137</v>
      </c>
      <c r="E111" s="32"/>
      <c r="F111" s="157" t="s">
        <v>442</v>
      </c>
      <c r="G111" s="32"/>
      <c r="H111" s="32"/>
      <c r="I111" s="158"/>
      <c r="J111" s="32"/>
      <c r="K111" s="32"/>
      <c r="L111" s="33"/>
      <c r="M111" s="159"/>
      <c r="N111" s="160"/>
      <c r="O111" s="53"/>
      <c r="P111" s="53"/>
      <c r="Q111" s="53"/>
      <c r="R111" s="53"/>
      <c r="S111" s="53"/>
      <c r="T111" s="54"/>
      <c r="U111" s="32"/>
      <c r="V111" s="32"/>
      <c r="W111" s="32"/>
      <c r="X111" s="32"/>
      <c r="Y111" s="32"/>
      <c r="Z111" s="32"/>
      <c r="AA111" s="32"/>
      <c r="AB111" s="32"/>
      <c r="AC111" s="32"/>
      <c r="AD111" s="32"/>
      <c r="AE111" s="32"/>
      <c r="AT111" s="17" t="s">
        <v>137</v>
      </c>
      <c r="AU111" s="17" t="s">
        <v>80</v>
      </c>
    </row>
    <row r="112" spans="1:65" s="13" customFormat="1">
      <c r="B112" s="161"/>
      <c r="D112" s="156" t="s">
        <v>139</v>
      </c>
      <c r="E112" s="162" t="s">
        <v>3</v>
      </c>
      <c r="F112" s="163" t="s">
        <v>446</v>
      </c>
      <c r="H112" s="164">
        <v>66.5</v>
      </c>
      <c r="I112" s="165"/>
      <c r="L112" s="161"/>
      <c r="M112" s="166"/>
      <c r="N112" s="167"/>
      <c r="O112" s="167"/>
      <c r="P112" s="167"/>
      <c r="Q112" s="167"/>
      <c r="R112" s="167"/>
      <c r="S112" s="167"/>
      <c r="T112" s="168"/>
      <c r="AT112" s="162" t="s">
        <v>139</v>
      </c>
      <c r="AU112" s="162" t="s">
        <v>80</v>
      </c>
      <c r="AV112" s="13" t="s">
        <v>80</v>
      </c>
      <c r="AW112" s="13" t="s">
        <v>32</v>
      </c>
      <c r="AX112" s="13" t="s">
        <v>78</v>
      </c>
      <c r="AY112" s="162" t="s">
        <v>128</v>
      </c>
    </row>
    <row r="113" spans="1:65" s="2" customFormat="1" ht="37.9" customHeight="1">
      <c r="A113" s="32"/>
      <c r="B113" s="142"/>
      <c r="C113" s="143" t="s">
        <v>171</v>
      </c>
      <c r="D113" s="143" t="s">
        <v>130</v>
      </c>
      <c r="E113" s="144" t="s">
        <v>447</v>
      </c>
      <c r="F113" s="145" t="s">
        <v>448</v>
      </c>
      <c r="G113" s="146" t="s">
        <v>145</v>
      </c>
      <c r="H113" s="147">
        <v>16</v>
      </c>
      <c r="I113" s="148"/>
      <c r="J113" s="149">
        <f>ROUND(I113*H113,2)</f>
        <v>0</v>
      </c>
      <c r="K113" s="145" t="s">
        <v>134</v>
      </c>
      <c r="L113" s="33"/>
      <c r="M113" s="150" t="s">
        <v>3</v>
      </c>
      <c r="N113" s="151" t="s">
        <v>41</v>
      </c>
      <c r="O113" s="53"/>
      <c r="P113" s="152">
        <f>O113*H113</f>
        <v>0</v>
      </c>
      <c r="Q113" s="152">
        <v>0.78741000000000005</v>
      </c>
      <c r="R113" s="152">
        <f>Q113*H113</f>
        <v>12.598560000000001</v>
      </c>
      <c r="S113" s="152">
        <v>0</v>
      </c>
      <c r="T113" s="153">
        <f>S113*H113</f>
        <v>0</v>
      </c>
      <c r="U113" s="32"/>
      <c r="V113" s="32"/>
      <c r="W113" s="32"/>
      <c r="X113" s="32"/>
      <c r="Y113" s="32"/>
      <c r="Z113" s="32"/>
      <c r="AA113" s="32"/>
      <c r="AB113" s="32"/>
      <c r="AC113" s="32"/>
      <c r="AD113" s="32"/>
      <c r="AE113" s="32"/>
      <c r="AR113" s="154" t="s">
        <v>135</v>
      </c>
      <c r="AT113" s="154" t="s">
        <v>130</v>
      </c>
      <c r="AU113" s="154" t="s">
        <v>80</v>
      </c>
      <c r="AY113" s="17" t="s">
        <v>128</v>
      </c>
      <c r="BE113" s="155">
        <f>IF(N113="základní",J113,0)</f>
        <v>0</v>
      </c>
      <c r="BF113" s="155">
        <f>IF(N113="snížená",J113,0)</f>
        <v>0</v>
      </c>
      <c r="BG113" s="155">
        <f>IF(N113="zákl. přenesená",J113,0)</f>
        <v>0</v>
      </c>
      <c r="BH113" s="155">
        <f>IF(N113="sníž. přenesená",J113,0)</f>
        <v>0</v>
      </c>
      <c r="BI113" s="155">
        <f>IF(N113="nulová",J113,0)</f>
        <v>0</v>
      </c>
      <c r="BJ113" s="17" t="s">
        <v>78</v>
      </c>
      <c r="BK113" s="155">
        <f>ROUND(I113*H113,2)</f>
        <v>0</v>
      </c>
      <c r="BL113" s="17" t="s">
        <v>135</v>
      </c>
      <c r="BM113" s="154" t="s">
        <v>449</v>
      </c>
    </row>
    <row r="114" spans="1:65" s="2" customFormat="1" ht="90">
      <c r="A114" s="32"/>
      <c r="B114" s="33"/>
      <c r="C114" s="32"/>
      <c r="D114" s="156" t="s">
        <v>137</v>
      </c>
      <c r="E114" s="32"/>
      <c r="F114" s="157" t="s">
        <v>450</v>
      </c>
      <c r="G114" s="32"/>
      <c r="H114" s="32"/>
      <c r="I114" s="158"/>
      <c r="J114" s="32"/>
      <c r="K114" s="32"/>
      <c r="L114" s="33"/>
      <c r="M114" s="159"/>
      <c r="N114" s="160"/>
      <c r="O114" s="53"/>
      <c r="P114" s="53"/>
      <c r="Q114" s="53"/>
      <c r="R114" s="53"/>
      <c r="S114" s="53"/>
      <c r="T114" s="54"/>
      <c r="U114" s="32"/>
      <c r="V114" s="32"/>
      <c r="W114" s="32"/>
      <c r="X114" s="32"/>
      <c r="Y114" s="32"/>
      <c r="Z114" s="32"/>
      <c r="AA114" s="32"/>
      <c r="AB114" s="32"/>
      <c r="AC114" s="32"/>
      <c r="AD114" s="32"/>
      <c r="AE114" s="32"/>
      <c r="AT114" s="17" t="s">
        <v>137</v>
      </c>
      <c r="AU114" s="17" t="s">
        <v>80</v>
      </c>
    </row>
    <row r="115" spans="1:65" s="13" customFormat="1">
      <c r="B115" s="161"/>
      <c r="D115" s="156" t="s">
        <v>139</v>
      </c>
      <c r="E115" s="162" t="s">
        <v>3</v>
      </c>
      <c r="F115" s="163" t="s">
        <v>438</v>
      </c>
      <c r="H115" s="164">
        <v>16</v>
      </c>
      <c r="I115" s="165"/>
      <c r="L115" s="161"/>
      <c r="M115" s="166"/>
      <c r="N115" s="167"/>
      <c r="O115" s="167"/>
      <c r="P115" s="167"/>
      <c r="Q115" s="167"/>
      <c r="R115" s="167"/>
      <c r="S115" s="167"/>
      <c r="T115" s="168"/>
      <c r="AT115" s="162" t="s">
        <v>139</v>
      </c>
      <c r="AU115" s="162" t="s">
        <v>80</v>
      </c>
      <c r="AV115" s="13" t="s">
        <v>80</v>
      </c>
      <c r="AW115" s="13" t="s">
        <v>32</v>
      </c>
      <c r="AX115" s="13" t="s">
        <v>78</v>
      </c>
      <c r="AY115" s="162" t="s">
        <v>128</v>
      </c>
    </row>
    <row r="116" spans="1:65" s="12" customFormat="1" ht="22.9" customHeight="1">
      <c r="B116" s="129"/>
      <c r="D116" s="130" t="s">
        <v>69</v>
      </c>
      <c r="E116" s="140" t="s">
        <v>171</v>
      </c>
      <c r="F116" s="140" t="s">
        <v>260</v>
      </c>
      <c r="I116" s="132"/>
      <c r="J116" s="141">
        <f>BK116</f>
        <v>0</v>
      </c>
      <c r="L116" s="129"/>
      <c r="M116" s="134"/>
      <c r="N116" s="135"/>
      <c r="O116" s="135"/>
      <c r="P116" s="136">
        <f>SUM(P117:P118)</f>
        <v>0</v>
      </c>
      <c r="Q116" s="135"/>
      <c r="R116" s="136">
        <f>SUM(R117:R118)</f>
        <v>0</v>
      </c>
      <c r="S116" s="135"/>
      <c r="T116" s="137">
        <f>SUM(T117:T118)</f>
        <v>0</v>
      </c>
      <c r="AR116" s="130" t="s">
        <v>78</v>
      </c>
      <c r="AT116" s="138" t="s">
        <v>69</v>
      </c>
      <c r="AU116" s="138" t="s">
        <v>78</v>
      </c>
      <c r="AY116" s="130" t="s">
        <v>128</v>
      </c>
      <c r="BK116" s="139">
        <f>SUM(BK117:BK118)</f>
        <v>0</v>
      </c>
    </row>
    <row r="117" spans="1:65" s="2" customFormat="1" ht="14.5" customHeight="1">
      <c r="A117" s="32"/>
      <c r="B117" s="142"/>
      <c r="C117" s="143" t="s">
        <v>180</v>
      </c>
      <c r="D117" s="143" t="s">
        <v>130</v>
      </c>
      <c r="E117" s="144" t="s">
        <v>451</v>
      </c>
      <c r="F117" s="145" t="s">
        <v>452</v>
      </c>
      <c r="G117" s="146" t="s">
        <v>252</v>
      </c>
      <c r="H117" s="147">
        <v>1</v>
      </c>
      <c r="I117" s="148"/>
      <c r="J117" s="149">
        <f>ROUND(I117*H117,2)</f>
        <v>0</v>
      </c>
      <c r="K117" s="145" t="s">
        <v>3</v>
      </c>
      <c r="L117" s="33"/>
      <c r="M117" s="150" t="s">
        <v>3</v>
      </c>
      <c r="N117" s="151" t="s">
        <v>41</v>
      </c>
      <c r="O117" s="53"/>
      <c r="P117" s="152">
        <f>O117*H117</f>
        <v>0</v>
      </c>
      <c r="Q117" s="152">
        <v>0</v>
      </c>
      <c r="R117" s="152">
        <f>Q117*H117</f>
        <v>0</v>
      </c>
      <c r="S117" s="152">
        <v>0</v>
      </c>
      <c r="T117" s="153">
        <f>S117*H117</f>
        <v>0</v>
      </c>
      <c r="U117" s="32"/>
      <c r="V117" s="32"/>
      <c r="W117" s="32"/>
      <c r="X117" s="32"/>
      <c r="Y117" s="32"/>
      <c r="Z117" s="32"/>
      <c r="AA117" s="32"/>
      <c r="AB117" s="32"/>
      <c r="AC117" s="32"/>
      <c r="AD117" s="32"/>
      <c r="AE117" s="32"/>
      <c r="AR117" s="154" t="s">
        <v>135</v>
      </c>
      <c r="AT117" s="154" t="s">
        <v>130</v>
      </c>
      <c r="AU117" s="154" t="s">
        <v>80</v>
      </c>
      <c r="AY117" s="17" t="s">
        <v>128</v>
      </c>
      <c r="BE117" s="155">
        <f>IF(N117="základní",J117,0)</f>
        <v>0</v>
      </c>
      <c r="BF117" s="155">
        <f>IF(N117="snížená",J117,0)</f>
        <v>0</v>
      </c>
      <c r="BG117" s="155">
        <f>IF(N117="zákl. přenesená",J117,0)</f>
        <v>0</v>
      </c>
      <c r="BH117" s="155">
        <f>IF(N117="sníž. přenesená",J117,0)</f>
        <v>0</v>
      </c>
      <c r="BI117" s="155">
        <f>IF(N117="nulová",J117,0)</f>
        <v>0</v>
      </c>
      <c r="BJ117" s="17" t="s">
        <v>78</v>
      </c>
      <c r="BK117" s="155">
        <f>ROUND(I117*H117,2)</f>
        <v>0</v>
      </c>
      <c r="BL117" s="17" t="s">
        <v>135</v>
      </c>
      <c r="BM117" s="154" t="s">
        <v>453</v>
      </c>
    </row>
    <row r="118" spans="1:65" s="13" customFormat="1">
      <c r="B118" s="161"/>
      <c r="D118" s="156" t="s">
        <v>139</v>
      </c>
      <c r="E118" s="162" t="s">
        <v>3</v>
      </c>
      <c r="F118" s="163" t="s">
        <v>454</v>
      </c>
      <c r="H118" s="164">
        <v>1</v>
      </c>
      <c r="I118" s="165"/>
      <c r="L118" s="161"/>
      <c r="M118" s="166"/>
      <c r="N118" s="167"/>
      <c r="O118" s="167"/>
      <c r="P118" s="167"/>
      <c r="Q118" s="167"/>
      <c r="R118" s="167"/>
      <c r="S118" s="167"/>
      <c r="T118" s="168"/>
      <c r="AT118" s="162" t="s">
        <v>139</v>
      </c>
      <c r="AU118" s="162" t="s">
        <v>80</v>
      </c>
      <c r="AV118" s="13" t="s">
        <v>80</v>
      </c>
      <c r="AW118" s="13" t="s">
        <v>32</v>
      </c>
      <c r="AX118" s="13" t="s">
        <v>78</v>
      </c>
      <c r="AY118" s="162" t="s">
        <v>128</v>
      </c>
    </row>
    <row r="119" spans="1:65" s="12" customFormat="1" ht="22.9" customHeight="1">
      <c r="B119" s="129"/>
      <c r="D119" s="130" t="s">
        <v>69</v>
      </c>
      <c r="E119" s="140" t="s">
        <v>317</v>
      </c>
      <c r="F119" s="140" t="s">
        <v>318</v>
      </c>
      <c r="I119" s="132"/>
      <c r="J119" s="141">
        <f>BK119</f>
        <v>0</v>
      </c>
      <c r="L119" s="129"/>
      <c r="M119" s="134"/>
      <c r="N119" s="135"/>
      <c r="O119" s="135"/>
      <c r="P119" s="136">
        <f>P120</f>
        <v>0</v>
      </c>
      <c r="Q119" s="135"/>
      <c r="R119" s="136">
        <f>R120</f>
        <v>0</v>
      </c>
      <c r="S119" s="135"/>
      <c r="T119" s="137">
        <f>T120</f>
        <v>0</v>
      </c>
      <c r="AR119" s="130" t="s">
        <v>78</v>
      </c>
      <c r="AT119" s="138" t="s">
        <v>69</v>
      </c>
      <c r="AU119" s="138" t="s">
        <v>78</v>
      </c>
      <c r="AY119" s="130" t="s">
        <v>128</v>
      </c>
      <c r="BK119" s="139">
        <f>BK120</f>
        <v>0</v>
      </c>
    </row>
    <row r="120" spans="1:65" s="2" customFormat="1" ht="37.9" customHeight="1">
      <c r="A120" s="32"/>
      <c r="B120" s="142"/>
      <c r="C120" s="143" t="s">
        <v>184</v>
      </c>
      <c r="D120" s="143" t="s">
        <v>130</v>
      </c>
      <c r="E120" s="144" t="s">
        <v>455</v>
      </c>
      <c r="F120" s="145" t="s">
        <v>456</v>
      </c>
      <c r="G120" s="146" t="s">
        <v>314</v>
      </c>
      <c r="H120" s="147">
        <v>75.477000000000004</v>
      </c>
      <c r="I120" s="148"/>
      <c r="J120" s="149">
        <f>ROUND(I120*H120,2)</f>
        <v>0</v>
      </c>
      <c r="K120" s="145" t="s">
        <v>134</v>
      </c>
      <c r="L120" s="33"/>
      <c r="M120" s="187" t="s">
        <v>3</v>
      </c>
      <c r="N120" s="188" t="s">
        <v>41</v>
      </c>
      <c r="O120" s="189"/>
      <c r="P120" s="190">
        <f>O120*H120</f>
        <v>0</v>
      </c>
      <c r="Q120" s="190">
        <v>0</v>
      </c>
      <c r="R120" s="190">
        <f>Q120*H120</f>
        <v>0</v>
      </c>
      <c r="S120" s="190">
        <v>0</v>
      </c>
      <c r="T120" s="191">
        <f>S120*H120</f>
        <v>0</v>
      </c>
      <c r="U120" s="32"/>
      <c r="V120" s="32"/>
      <c r="W120" s="32"/>
      <c r="X120" s="32"/>
      <c r="Y120" s="32"/>
      <c r="Z120" s="32"/>
      <c r="AA120" s="32"/>
      <c r="AB120" s="32"/>
      <c r="AC120" s="32"/>
      <c r="AD120" s="32"/>
      <c r="AE120" s="32"/>
      <c r="AR120" s="154" t="s">
        <v>135</v>
      </c>
      <c r="AT120" s="154" t="s">
        <v>130</v>
      </c>
      <c r="AU120" s="154" t="s">
        <v>80</v>
      </c>
      <c r="AY120" s="17" t="s">
        <v>128</v>
      </c>
      <c r="BE120" s="155">
        <f>IF(N120="základní",J120,0)</f>
        <v>0</v>
      </c>
      <c r="BF120" s="155">
        <f>IF(N120="snížená",J120,0)</f>
        <v>0</v>
      </c>
      <c r="BG120" s="155">
        <f>IF(N120="zákl. přenesená",J120,0)</f>
        <v>0</v>
      </c>
      <c r="BH120" s="155">
        <f>IF(N120="sníž. přenesená",J120,0)</f>
        <v>0</v>
      </c>
      <c r="BI120" s="155">
        <f>IF(N120="nulová",J120,0)</f>
        <v>0</v>
      </c>
      <c r="BJ120" s="17" t="s">
        <v>78</v>
      </c>
      <c r="BK120" s="155">
        <f>ROUND(I120*H120,2)</f>
        <v>0</v>
      </c>
      <c r="BL120" s="17" t="s">
        <v>135</v>
      </c>
      <c r="BM120" s="154" t="s">
        <v>457</v>
      </c>
    </row>
    <row r="121" spans="1:65" s="2" customFormat="1" ht="7" customHeight="1">
      <c r="A121" s="32"/>
      <c r="B121" s="42"/>
      <c r="C121" s="43"/>
      <c r="D121" s="43"/>
      <c r="E121" s="43"/>
      <c r="F121" s="43"/>
      <c r="G121" s="43"/>
      <c r="H121" s="43"/>
      <c r="I121" s="43"/>
      <c r="J121" s="43"/>
      <c r="K121" s="43"/>
      <c r="L121" s="33"/>
      <c r="M121" s="32"/>
      <c r="O121" s="32"/>
      <c r="P121" s="32"/>
      <c r="Q121" s="32"/>
      <c r="R121" s="32"/>
      <c r="S121" s="32"/>
      <c r="T121" s="32"/>
      <c r="U121" s="32"/>
      <c r="V121" s="32"/>
      <c r="W121" s="32"/>
      <c r="X121" s="32"/>
      <c r="Y121" s="32"/>
      <c r="Z121" s="32"/>
      <c r="AA121" s="32"/>
      <c r="AB121" s="32"/>
      <c r="AC121" s="32"/>
      <c r="AD121" s="32"/>
      <c r="AE121" s="32"/>
    </row>
  </sheetData>
  <autoFilter ref="C89:K120"/>
  <mergeCells count="12">
    <mergeCell ref="E82:H82"/>
    <mergeCell ref="L2:V2"/>
    <mergeCell ref="E50:H50"/>
    <mergeCell ref="E52:H52"/>
    <mergeCell ref="E54:H54"/>
    <mergeCell ref="E78:H78"/>
    <mergeCell ref="E80:H8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61"/>
  <sheetViews>
    <sheetView showGridLines="0" workbookViewId="0"/>
  </sheetViews>
  <sheetFormatPr defaultRowHeight="10"/>
  <cols>
    <col min="1" max="1" width="8.33203125" style="1" customWidth="1"/>
    <col min="2" max="2" width="1.1093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1.44140625" style="1" customWidth="1"/>
    <col min="9" max="11" width="20.10937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c r="L2" s="294" t="s">
        <v>6</v>
      </c>
      <c r="M2" s="295"/>
      <c r="N2" s="295"/>
      <c r="O2" s="295"/>
      <c r="P2" s="295"/>
      <c r="Q2" s="295"/>
      <c r="R2" s="295"/>
      <c r="S2" s="295"/>
      <c r="T2" s="295"/>
      <c r="U2" s="295"/>
      <c r="V2" s="295"/>
      <c r="AT2" s="17" t="s">
        <v>93</v>
      </c>
    </row>
    <row r="3" spans="1:46" s="1" customFormat="1" ht="7" customHeight="1">
      <c r="B3" s="18"/>
      <c r="C3" s="19"/>
      <c r="D3" s="19"/>
      <c r="E3" s="19"/>
      <c r="F3" s="19"/>
      <c r="G3" s="19"/>
      <c r="H3" s="19"/>
      <c r="I3" s="19"/>
      <c r="J3" s="19"/>
      <c r="K3" s="19"/>
      <c r="L3" s="20"/>
      <c r="AT3" s="17" t="s">
        <v>80</v>
      </c>
    </row>
    <row r="4" spans="1:46" s="1" customFormat="1" ht="25" customHeight="1">
      <c r="B4" s="20"/>
      <c r="D4" s="21" t="s">
        <v>100</v>
      </c>
      <c r="L4" s="20"/>
      <c r="M4" s="93" t="s">
        <v>11</v>
      </c>
      <c r="AT4" s="17" t="s">
        <v>4</v>
      </c>
    </row>
    <row r="5" spans="1:46" s="1" customFormat="1" ht="7" customHeight="1">
      <c r="B5" s="20"/>
      <c r="L5" s="20"/>
    </row>
    <row r="6" spans="1:46" s="1" customFormat="1" ht="12" customHeight="1">
      <c r="B6" s="20"/>
      <c r="D6" s="27" t="s">
        <v>16</v>
      </c>
      <c r="L6" s="20"/>
    </row>
    <row r="7" spans="1:46" s="1" customFormat="1" ht="16.5" customHeight="1">
      <c r="B7" s="20"/>
      <c r="E7" s="337" t="str">
        <f>'Rekapitulace stavby'!K6</f>
        <v>Dačice - rybník Peráček</v>
      </c>
      <c r="F7" s="338"/>
      <c r="G7" s="338"/>
      <c r="H7" s="338"/>
      <c r="L7" s="20"/>
    </row>
    <row r="8" spans="1:46" s="1" customFormat="1" ht="12" customHeight="1">
      <c r="B8" s="20"/>
      <c r="D8" s="27" t="s">
        <v>101</v>
      </c>
      <c r="L8" s="20"/>
    </row>
    <row r="9" spans="1:46" s="2" customFormat="1" ht="16.5" customHeight="1">
      <c r="A9" s="32"/>
      <c r="B9" s="33"/>
      <c r="C9" s="32"/>
      <c r="D9" s="32"/>
      <c r="E9" s="337" t="s">
        <v>323</v>
      </c>
      <c r="F9" s="336"/>
      <c r="G9" s="336"/>
      <c r="H9" s="336"/>
      <c r="I9" s="32"/>
      <c r="J9" s="32"/>
      <c r="K9" s="32"/>
      <c r="L9" s="94"/>
      <c r="S9" s="32"/>
      <c r="T9" s="32"/>
      <c r="U9" s="32"/>
      <c r="V9" s="32"/>
      <c r="W9" s="32"/>
      <c r="X9" s="32"/>
      <c r="Y9" s="32"/>
      <c r="Z9" s="32"/>
      <c r="AA9" s="32"/>
      <c r="AB9" s="32"/>
      <c r="AC9" s="32"/>
      <c r="AD9" s="32"/>
      <c r="AE9" s="32"/>
    </row>
    <row r="10" spans="1:46" s="2" customFormat="1" ht="12" customHeight="1">
      <c r="A10" s="32"/>
      <c r="B10" s="33"/>
      <c r="C10" s="32"/>
      <c r="D10" s="27" t="s">
        <v>324</v>
      </c>
      <c r="E10" s="32"/>
      <c r="F10" s="32"/>
      <c r="G10" s="32"/>
      <c r="H10" s="32"/>
      <c r="I10" s="32"/>
      <c r="J10" s="32"/>
      <c r="K10" s="32"/>
      <c r="L10" s="94"/>
      <c r="S10" s="32"/>
      <c r="T10" s="32"/>
      <c r="U10" s="32"/>
      <c r="V10" s="32"/>
      <c r="W10" s="32"/>
      <c r="X10" s="32"/>
      <c r="Y10" s="32"/>
      <c r="Z10" s="32"/>
      <c r="AA10" s="32"/>
      <c r="AB10" s="32"/>
      <c r="AC10" s="32"/>
      <c r="AD10" s="32"/>
      <c r="AE10" s="32"/>
    </row>
    <row r="11" spans="1:46" s="2" customFormat="1" ht="16.5" customHeight="1">
      <c r="A11" s="32"/>
      <c r="B11" s="33"/>
      <c r="C11" s="32"/>
      <c r="D11" s="32"/>
      <c r="E11" s="316" t="s">
        <v>458</v>
      </c>
      <c r="F11" s="336"/>
      <c r="G11" s="336"/>
      <c r="H11" s="336"/>
      <c r="I11" s="32"/>
      <c r="J11" s="32"/>
      <c r="K11" s="32"/>
      <c r="L11" s="94"/>
      <c r="S11" s="32"/>
      <c r="T11" s="32"/>
      <c r="U11" s="32"/>
      <c r="V11" s="32"/>
      <c r="W11" s="32"/>
      <c r="X11" s="32"/>
      <c r="Y11" s="32"/>
      <c r="Z11" s="32"/>
      <c r="AA11" s="32"/>
      <c r="AB11" s="32"/>
      <c r="AC11" s="32"/>
      <c r="AD11" s="32"/>
      <c r="AE11" s="32"/>
    </row>
    <row r="12" spans="1:46" s="2" customFormat="1">
      <c r="A12" s="32"/>
      <c r="B12" s="33"/>
      <c r="C12" s="32"/>
      <c r="D12" s="32"/>
      <c r="E12" s="32"/>
      <c r="F12" s="32"/>
      <c r="G12" s="32"/>
      <c r="H12" s="32"/>
      <c r="I12" s="32"/>
      <c r="J12" s="32"/>
      <c r="K12" s="32"/>
      <c r="L12" s="94"/>
      <c r="S12" s="32"/>
      <c r="T12" s="32"/>
      <c r="U12" s="32"/>
      <c r="V12" s="32"/>
      <c r="W12" s="32"/>
      <c r="X12" s="32"/>
      <c r="Y12" s="32"/>
      <c r="Z12" s="32"/>
      <c r="AA12" s="32"/>
      <c r="AB12" s="32"/>
      <c r="AC12" s="32"/>
      <c r="AD12" s="32"/>
      <c r="AE12" s="32"/>
    </row>
    <row r="13" spans="1:46" s="2" customFormat="1" ht="12" customHeight="1">
      <c r="A13" s="32"/>
      <c r="B13" s="33"/>
      <c r="C13" s="32"/>
      <c r="D13" s="27" t="s">
        <v>18</v>
      </c>
      <c r="E13" s="32"/>
      <c r="F13" s="25" t="s">
        <v>19</v>
      </c>
      <c r="G13" s="32"/>
      <c r="H13" s="32"/>
      <c r="I13" s="27" t="s">
        <v>20</v>
      </c>
      <c r="J13" s="25" t="s">
        <v>3</v>
      </c>
      <c r="K13" s="32"/>
      <c r="L13" s="94"/>
      <c r="S13" s="32"/>
      <c r="T13" s="32"/>
      <c r="U13" s="32"/>
      <c r="V13" s="32"/>
      <c r="W13" s="32"/>
      <c r="X13" s="32"/>
      <c r="Y13" s="32"/>
      <c r="Z13" s="32"/>
      <c r="AA13" s="32"/>
      <c r="AB13" s="32"/>
      <c r="AC13" s="32"/>
      <c r="AD13" s="32"/>
      <c r="AE13" s="32"/>
    </row>
    <row r="14" spans="1:46" s="2" customFormat="1" ht="12" customHeight="1">
      <c r="A14" s="32"/>
      <c r="B14" s="33"/>
      <c r="C14" s="32"/>
      <c r="D14" s="27" t="s">
        <v>21</v>
      </c>
      <c r="E14" s="32"/>
      <c r="F14" s="25" t="s">
        <v>22</v>
      </c>
      <c r="G14" s="32"/>
      <c r="H14" s="32"/>
      <c r="I14" s="27" t="s">
        <v>23</v>
      </c>
      <c r="J14" s="50" t="str">
        <f>'Rekapitulace stavby'!AN8</f>
        <v>1. 4. 2020</v>
      </c>
      <c r="K14" s="32"/>
      <c r="L14" s="94"/>
      <c r="S14" s="32"/>
      <c r="T14" s="32"/>
      <c r="U14" s="32"/>
      <c r="V14" s="32"/>
      <c r="W14" s="32"/>
      <c r="X14" s="32"/>
      <c r="Y14" s="32"/>
      <c r="Z14" s="32"/>
      <c r="AA14" s="32"/>
      <c r="AB14" s="32"/>
      <c r="AC14" s="32"/>
      <c r="AD14" s="32"/>
      <c r="AE14" s="32"/>
    </row>
    <row r="15" spans="1:46" s="2" customFormat="1" ht="10.9" customHeight="1">
      <c r="A15" s="32"/>
      <c r="B15" s="33"/>
      <c r="C15" s="32"/>
      <c r="D15" s="32"/>
      <c r="E15" s="32"/>
      <c r="F15" s="32"/>
      <c r="G15" s="32"/>
      <c r="H15" s="32"/>
      <c r="I15" s="32"/>
      <c r="J15" s="32"/>
      <c r="K15" s="32"/>
      <c r="L15" s="94"/>
      <c r="S15" s="32"/>
      <c r="T15" s="32"/>
      <c r="U15" s="32"/>
      <c r="V15" s="32"/>
      <c r="W15" s="32"/>
      <c r="X15" s="32"/>
      <c r="Y15" s="32"/>
      <c r="Z15" s="32"/>
      <c r="AA15" s="32"/>
      <c r="AB15" s="32"/>
      <c r="AC15" s="32"/>
      <c r="AD15" s="32"/>
      <c r="AE15" s="32"/>
    </row>
    <row r="16" spans="1:46" s="2" customFormat="1" ht="12" customHeight="1">
      <c r="A16" s="32"/>
      <c r="B16" s="33"/>
      <c r="C16" s="32"/>
      <c r="D16" s="27" t="s">
        <v>25</v>
      </c>
      <c r="E16" s="32"/>
      <c r="F16" s="32"/>
      <c r="G16" s="32"/>
      <c r="H16" s="32"/>
      <c r="I16" s="27" t="s">
        <v>26</v>
      </c>
      <c r="J16" s="25" t="str">
        <f>IF('Rekapitulace stavby'!AN10="","",'Rekapitulace stavby'!AN10)</f>
        <v/>
      </c>
      <c r="K16" s="32"/>
      <c r="L16" s="94"/>
      <c r="S16" s="32"/>
      <c r="T16" s="32"/>
      <c r="U16" s="32"/>
      <c r="V16" s="32"/>
      <c r="W16" s="32"/>
      <c r="X16" s="32"/>
      <c r="Y16" s="32"/>
      <c r="Z16" s="32"/>
      <c r="AA16" s="32"/>
      <c r="AB16" s="32"/>
      <c r="AC16" s="32"/>
      <c r="AD16" s="32"/>
      <c r="AE16" s="32"/>
    </row>
    <row r="17" spans="1:31" s="2" customFormat="1" ht="18" customHeight="1">
      <c r="A17" s="32"/>
      <c r="B17" s="33"/>
      <c r="C17" s="32"/>
      <c r="D17" s="32"/>
      <c r="E17" s="25" t="str">
        <f>IF('Rekapitulace stavby'!E11="","",'Rekapitulace stavby'!E11)</f>
        <v xml:space="preserve"> </v>
      </c>
      <c r="F17" s="32"/>
      <c r="G17" s="32"/>
      <c r="H17" s="32"/>
      <c r="I17" s="27" t="s">
        <v>28</v>
      </c>
      <c r="J17" s="25" t="str">
        <f>IF('Rekapitulace stavby'!AN11="","",'Rekapitulace stavby'!AN11)</f>
        <v/>
      </c>
      <c r="K17" s="32"/>
      <c r="L17" s="94"/>
      <c r="S17" s="32"/>
      <c r="T17" s="32"/>
      <c r="U17" s="32"/>
      <c r="V17" s="32"/>
      <c r="W17" s="32"/>
      <c r="X17" s="32"/>
      <c r="Y17" s="32"/>
      <c r="Z17" s="32"/>
      <c r="AA17" s="32"/>
      <c r="AB17" s="32"/>
      <c r="AC17" s="32"/>
      <c r="AD17" s="32"/>
      <c r="AE17" s="32"/>
    </row>
    <row r="18" spans="1:31" s="2" customFormat="1" ht="7" customHeight="1">
      <c r="A18" s="32"/>
      <c r="B18" s="33"/>
      <c r="C18" s="32"/>
      <c r="D18" s="32"/>
      <c r="E18" s="32"/>
      <c r="F18" s="32"/>
      <c r="G18" s="32"/>
      <c r="H18" s="32"/>
      <c r="I18" s="32"/>
      <c r="J18" s="32"/>
      <c r="K18" s="32"/>
      <c r="L18" s="94"/>
      <c r="S18" s="32"/>
      <c r="T18" s="32"/>
      <c r="U18" s="32"/>
      <c r="V18" s="32"/>
      <c r="W18" s="32"/>
      <c r="X18" s="32"/>
      <c r="Y18" s="32"/>
      <c r="Z18" s="32"/>
      <c r="AA18" s="32"/>
      <c r="AB18" s="32"/>
      <c r="AC18" s="32"/>
      <c r="AD18" s="32"/>
      <c r="AE18" s="32"/>
    </row>
    <row r="19" spans="1:31" s="2" customFormat="1" ht="12" customHeight="1">
      <c r="A19" s="32"/>
      <c r="B19" s="33"/>
      <c r="C19" s="32"/>
      <c r="D19" s="27" t="s">
        <v>1158</v>
      </c>
      <c r="E19" s="32"/>
      <c r="F19" s="32"/>
      <c r="G19" s="32"/>
      <c r="H19" s="32"/>
      <c r="I19" s="27" t="s">
        <v>26</v>
      </c>
      <c r="J19" s="28" t="str">
        <f>'Rekapitulace stavby'!AN13</f>
        <v>Vyplň údaj</v>
      </c>
      <c r="K19" s="32"/>
      <c r="L19" s="94"/>
      <c r="S19" s="32"/>
      <c r="T19" s="32"/>
      <c r="U19" s="32"/>
      <c r="V19" s="32"/>
      <c r="W19" s="32"/>
      <c r="X19" s="32"/>
      <c r="Y19" s="32"/>
      <c r="Z19" s="32"/>
      <c r="AA19" s="32"/>
      <c r="AB19" s="32"/>
      <c r="AC19" s="32"/>
      <c r="AD19" s="32"/>
      <c r="AE19" s="32"/>
    </row>
    <row r="20" spans="1:31" s="2" customFormat="1" ht="18" customHeight="1">
      <c r="A20" s="32"/>
      <c r="B20" s="33"/>
      <c r="C20" s="32"/>
      <c r="D20" s="32"/>
      <c r="E20" s="339" t="str">
        <f>'Rekapitulace stavby'!E14</f>
        <v>Vyplň údaj</v>
      </c>
      <c r="F20" s="306"/>
      <c r="G20" s="306"/>
      <c r="H20" s="306"/>
      <c r="I20" s="27" t="s">
        <v>28</v>
      </c>
      <c r="J20" s="28" t="str">
        <f>'Rekapitulace stavby'!AN14</f>
        <v>Vyplň údaj</v>
      </c>
      <c r="K20" s="32"/>
      <c r="L20" s="94"/>
      <c r="S20" s="32"/>
      <c r="T20" s="32"/>
      <c r="U20" s="32"/>
      <c r="V20" s="32"/>
      <c r="W20" s="32"/>
      <c r="X20" s="32"/>
      <c r="Y20" s="32"/>
      <c r="Z20" s="32"/>
      <c r="AA20" s="32"/>
      <c r="AB20" s="32"/>
      <c r="AC20" s="32"/>
      <c r="AD20" s="32"/>
      <c r="AE20" s="32"/>
    </row>
    <row r="21" spans="1:31" s="2" customFormat="1" ht="7" customHeight="1">
      <c r="A21" s="32"/>
      <c r="B21" s="33"/>
      <c r="C21" s="32"/>
      <c r="D21" s="32"/>
      <c r="E21" s="32"/>
      <c r="F21" s="32"/>
      <c r="G21" s="32"/>
      <c r="H21" s="32"/>
      <c r="I21" s="32"/>
      <c r="J21" s="32"/>
      <c r="K21" s="32"/>
      <c r="L21" s="94"/>
      <c r="S21" s="32"/>
      <c r="T21" s="32"/>
      <c r="U21" s="32"/>
      <c r="V21" s="32"/>
      <c r="W21" s="32"/>
      <c r="X21" s="32"/>
      <c r="Y21" s="32"/>
      <c r="Z21" s="32"/>
      <c r="AA21" s="32"/>
      <c r="AB21" s="32"/>
      <c r="AC21" s="32"/>
      <c r="AD21" s="32"/>
      <c r="AE21" s="32"/>
    </row>
    <row r="22" spans="1:31" s="2" customFormat="1" ht="12" customHeight="1">
      <c r="A22" s="32"/>
      <c r="B22" s="33"/>
      <c r="C22" s="32"/>
      <c r="D22" s="27" t="s">
        <v>30</v>
      </c>
      <c r="E22" s="32"/>
      <c r="F22" s="32"/>
      <c r="G22" s="32"/>
      <c r="H22" s="32"/>
      <c r="I22" s="27" t="s">
        <v>26</v>
      </c>
      <c r="J22" s="25" t="s">
        <v>3</v>
      </c>
      <c r="K22" s="32"/>
      <c r="L22" s="94"/>
      <c r="S22" s="32"/>
      <c r="T22" s="32"/>
      <c r="U22" s="32"/>
      <c r="V22" s="32"/>
      <c r="W22" s="32"/>
      <c r="X22" s="32"/>
      <c r="Y22" s="32"/>
      <c r="Z22" s="32"/>
      <c r="AA22" s="32"/>
      <c r="AB22" s="32"/>
      <c r="AC22" s="32"/>
      <c r="AD22" s="32"/>
      <c r="AE22" s="32"/>
    </row>
    <row r="23" spans="1:31" s="2" customFormat="1" ht="18" customHeight="1">
      <c r="A23" s="32"/>
      <c r="B23" s="33"/>
      <c r="C23" s="32"/>
      <c r="D23" s="32"/>
      <c r="E23" s="25" t="s">
        <v>31</v>
      </c>
      <c r="F23" s="32"/>
      <c r="G23" s="32"/>
      <c r="H23" s="32"/>
      <c r="I23" s="27" t="s">
        <v>28</v>
      </c>
      <c r="J23" s="25" t="s">
        <v>3</v>
      </c>
      <c r="K23" s="32"/>
      <c r="L23" s="94"/>
      <c r="S23" s="32"/>
      <c r="T23" s="32"/>
      <c r="U23" s="32"/>
      <c r="V23" s="32"/>
      <c r="W23" s="32"/>
      <c r="X23" s="32"/>
      <c r="Y23" s="32"/>
      <c r="Z23" s="32"/>
      <c r="AA23" s="32"/>
      <c r="AB23" s="32"/>
      <c r="AC23" s="32"/>
      <c r="AD23" s="32"/>
      <c r="AE23" s="32"/>
    </row>
    <row r="24" spans="1:31" s="2" customFormat="1" ht="7" customHeight="1">
      <c r="A24" s="32"/>
      <c r="B24" s="33"/>
      <c r="C24" s="32"/>
      <c r="D24" s="32"/>
      <c r="E24" s="32"/>
      <c r="F24" s="32"/>
      <c r="G24" s="32"/>
      <c r="H24" s="32"/>
      <c r="I24" s="32"/>
      <c r="J24" s="32"/>
      <c r="K24" s="32"/>
      <c r="L24" s="94"/>
      <c r="S24" s="32"/>
      <c r="T24" s="32"/>
      <c r="U24" s="32"/>
      <c r="V24" s="32"/>
      <c r="W24" s="32"/>
      <c r="X24" s="32"/>
      <c r="Y24" s="32"/>
      <c r="Z24" s="32"/>
      <c r="AA24" s="32"/>
      <c r="AB24" s="32"/>
      <c r="AC24" s="32"/>
      <c r="AD24" s="32"/>
      <c r="AE24" s="32"/>
    </row>
    <row r="25" spans="1:31" s="2" customFormat="1" ht="12" customHeight="1">
      <c r="A25" s="32"/>
      <c r="B25" s="33"/>
      <c r="C25" s="32"/>
      <c r="D25" s="27" t="s">
        <v>33</v>
      </c>
      <c r="E25" s="32"/>
      <c r="F25" s="32"/>
      <c r="G25" s="32"/>
      <c r="H25" s="32"/>
      <c r="I25" s="27" t="s">
        <v>26</v>
      </c>
      <c r="J25" s="25" t="str">
        <f>IF('Rekapitulace stavby'!AN19="","",'Rekapitulace stavby'!AN19)</f>
        <v/>
      </c>
      <c r="K25" s="32"/>
      <c r="L25" s="94"/>
      <c r="S25" s="32"/>
      <c r="T25" s="32"/>
      <c r="U25" s="32"/>
      <c r="V25" s="32"/>
      <c r="W25" s="32"/>
      <c r="X25" s="32"/>
      <c r="Y25" s="32"/>
      <c r="Z25" s="32"/>
      <c r="AA25" s="32"/>
      <c r="AB25" s="32"/>
      <c r="AC25" s="32"/>
      <c r="AD25" s="32"/>
      <c r="AE25" s="32"/>
    </row>
    <row r="26" spans="1:31" s="2" customFormat="1" ht="18" customHeight="1">
      <c r="A26" s="32"/>
      <c r="B26" s="33"/>
      <c r="C26" s="32"/>
      <c r="D26" s="32"/>
      <c r="E26" s="25" t="str">
        <f>IF('Rekapitulace stavby'!E20="","",'Rekapitulace stavby'!E20)</f>
        <v xml:space="preserve"> </v>
      </c>
      <c r="F26" s="32"/>
      <c r="G26" s="32"/>
      <c r="H26" s="32"/>
      <c r="I26" s="27" t="s">
        <v>28</v>
      </c>
      <c r="J26" s="25" t="str">
        <f>IF('Rekapitulace stavby'!AN20="","",'Rekapitulace stavby'!AN20)</f>
        <v/>
      </c>
      <c r="K26" s="32"/>
      <c r="L26" s="94"/>
      <c r="S26" s="32"/>
      <c r="T26" s="32"/>
      <c r="U26" s="32"/>
      <c r="V26" s="32"/>
      <c r="W26" s="32"/>
      <c r="X26" s="32"/>
      <c r="Y26" s="32"/>
      <c r="Z26" s="32"/>
      <c r="AA26" s="32"/>
      <c r="AB26" s="32"/>
      <c r="AC26" s="32"/>
      <c r="AD26" s="32"/>
      <c r="AE26" s="32"/>
    </row>
    <row r="27" spans="1:31" s="2" customFormat="1" ht="7" customHeight="1">
      <c r="A27" s="32"/>
      <c r="B27" s="33"/>
      <c r="C27" s="32"/>
      <c r="D27" s="32"/>
      <c r="E27" s="32"/>
      <c r="F27" s="32"/>
      <c r="G27" s="32"/>
      <c r="H27" s="32"/>
      <c r="I27" s="32"/>
      <c r="J27" s="32"/>
      <c r="K27" s="32"/>
      <c r="L27" s="94"/>
      <c r="S27" s="32"/>
      <c r="T27" s="32"/>
      <c r="U27" s="32"/>
      <c r="V27" s="32"/>
      <c r="W27" s="32"/>
      <c r="X27" s="32"/>
      <c r="Y27" s="32"/>
      <c r="Z27" s="32"/>
      <c r="AA27" s="32"/>
      <c r="AB27" s="32"/>
      <c r="AC27" s="32"/>
      <c r="AD27" s="32"/>
      <c r="AE27" s="32"/>
    </row>
    <row r="28" spans="1:31" s="2" customFormat="1" ht="12" customHeight="1">
      <c r="A28" s="32"/>
      <c r="B28" s="33"/>
      <c r="C28" s="32"/>
      <c r="D28" s="27" t="s">
        <v>34</v>
      </c>
      <c r="E28" s="32"/>
      <c r="F28" s="32"/>
      <c r="G28" s="32"/>
      <c r="H28" s="32"/>
      <c r="I28" s="32"/>
      <c r="J28" s="32"/>
      <c r="K28" s="32"/>
      <c r="L28" s="94"/>
      <c r="S28" s="32"/>
      <c r="T28" s="32"/>
      <c r="U28" s="32"/>
      <c r="V28" s="32"/>
      <c r="W28" s="32"/>
      <c r="X28" s="32"/>
      <c r="Y28" s="32"/>
      <c r="Z28" s="32"/>
      <c r="AA28" s="32"/>
      <c r="AB28" s="32"/>
      <c r="AC28" s="32"/>
      <c r="AD28" s="32"/>
      <c r="AE28" s="32"/>
    </row>
    <row r="29" spans="1:31" s="8" customFormat="1" ht="16.5" customHeight="1">
      <c r="A29" s="95"/>
      <c r="B29" s="96"/>
      <c r="C29" s="95"/>
      <c r="D29" s="95"/>
      <c r="E29" s="310" t="s">
        <v>3</v>
      </c>
      <c r="F29" s="310"/>
      <c r="G29" s="310"/>
      <c r="H29" s="310"/>
      <c r="I29" s="95"/>
      <c r="J29" s="95"/>
      <c r="K29" s="95"/>
      <c r="L29" s="97"/>
      <c r="S29" s="95"/>
      <c r="T29" s="95"/>
      <c r="U29" s="95"/>
      <c r="V29" s="95"/>
      <c r="W29" s="95"/>
      <c r="X29" s="95"/>
      <c r="Y29" s="95"/>
      <c r="Z29" s="95"/>
      <c r="AA29" s="95"/>
      <c r="AB29" s="95"/>
      <c r="AC29" s="95"/>
      <c r="AD29" s="95"/>
      <c r="AE29" s="95"/>
    </row>
    <row r="30" spans="1:31" s="2" customFormat="1" ht="7" customHeight="1">
      <c r="A30" s="32"/>
      <c r="B30" s="33"/>
      <c r="C30" s="32"/>
      <c r="D30" s="32"/>
      <c r="E30" s="32"/>
      <c r="F30" s="32"/>
      <c r="G30" s="32"/>
      <c r="H30" s="32"/>
      <c r="I30" s="32"/>
      <c r="J30" s="32"/>
      <c r="K30" s="32"/>
      <c r="L30" s="94"/>
      <c r="S30" s="32"/>
      <c r="T30" s="32"/>
      <c r="U30" s="32"/>
      <c r="V30" s="32"/>
      <c r="W30" s="32"/>
      <c r="X30" s="32"/>
      <c r="Y30" s="32"/>
      <c r="Z30" s="32"/>
      <c r="AA30" s="32"/>
      <c r="AB30" s="32"/>
      <c r="AC30" s="32"/>
      <c r="AD30" s="32"/>
      <c r="AE30" s="32"/>
    </row>
    <row r="31" spans="1:31" s="2" customFormat="1" ht="7" customHeight="1">
      <c r="A31" s="32"/>
      <c r="B31" s="33"/>
      <c r="C31" s="32"/>
      <c r="D31" s="61"/>
      <c r="E31" s="61"/>
      <c r="F31" s="61"/>
      <c r="G31" s="61"/>
      <c r="H31" s="61"/>
      <c r="I31" s="61"/>
      <c r="J31" s="61"/>
      <c r="K31" s="61"/>
      <c r="L31" s="94"/>
      <c r="S31" s="32"/>
      <c r="T31" s="32"/>
      <c r="U31" s="32"/>
      <c r="V31" s="32"/>
      <c r="W31" s="32"/>
      <c r="X31" s="32"/>
      <c r="Y31" s="32"/>
      <c r="Z31" s="32"/>
      <c r="AA31" s="32"/>
      <c r="AB31" s="32"/>
      <c r="AC31" s="32"/>
      <c r="AD31" s="32"/>
      <c r="AE31" s="32"/>
    </row>
    <row r="32" spans="1:31" s="2" customFormat="1" ht="25.4" customHeight="1">
      <c r="A32" s="32"/>
      <c r="B32" s="33"/>
      <c r="C32" s="32"/>
      <c r="D32" s="98" t="s">
        <v>36</v>
      </c>
      <c r="E32" s="32"/>
      <c r="F32" s="32"/>
      <c r="G32" s="32"/>
      <c r="H32" s="32"/>
      <c r="I32" s="32"/>
      <c r="J32" s="66">
        <f>ROUND(J96, 2)</f>
        <v>0</v>
      </c>
      <c r="K32" s="32"/>
      <c r="L32" s="94"/>
      <c r="S32" s="32"/>
      <c r="T32" s="32"/>
      <c r="U32" s="32"/>
      <c r="V32" s="32"/>
      <c r="W32" s="32"/>
      <c r="X32" s="32"/>
      <c r="Y32" s="32"/>
      <c r="Z32" s="32"/>
      <c r="AA32" s="32"/>
      <c r="AB32" s="32"/>
      <c r="AC32" s="32"/>
      <c r="AD32" s="32"/>
      <c r="AE32" s="32"/>
    </row>
    <row r="33" spans="1:31" s="2" customFormat="1" ht="7" customHeight="1">
      <c r="A33" s="32"/>
      <c r="B33" s="33"/>
      <c r="C33" s="32"/>
      <c r="D33" s="61"/>
      <c r="E33" s="61"/>
      <c r="F33" s="61"/>
      <c r="G33" s="61"/>
      <c r="H33" s="61"/>
      <c r="I33" s="61"/>
      <c r="J33" s="61"/>
      <c r="K33" s="61"/>
      <c r="L33" s="94"/>
      <c r="S33" s="32"/>
      <c r="T33" s="32"/>
      <c r="U33" s="32"/>
      <c r="V33" s="32"/>
      <c r="W33" s="32"/>
      <c r="X33" s="32"/>
      <c r="Y33" s="32"/>
      <c r="Z33" s="32"/>
      <c r="AA33" s="32"/>
      <c r="AB33" s="32"/>
      <c r="AC33" s="32"/>
      <c r="AD33" s="32"/>
      <c r="AE33" s="32"/>
    </row>
    <row r="34" spans="1:31" s="2" customFormat="1" ht="14.5" customHeight="1">
      <c r="A34" s="32"/>
      <c r="B34" s="33"/>
      <c r="C34" s="32"/>
      <c r="D34" s="32"/>
      <c r="E34" s="32"/>
      <c r="F34" s="36" t="s">
        <v>38</v>
      </c>
      <c r="G34" s="32"/>
      <c r="H34" s="32"/>
      <c r="I34" s="36" t="s">
        <v>37</v>
      </c>
      <c r="J34" s="36" t="s">
        <v>39</v>
      </c>
      <c r="K34" s="32"/>
      <c r="L34" s="94"/>
      <c r="S34" s="32"/>
      <c r="T34" s="32"/>
      <c r="U34" s="32"/>
      <c r="V34" s="32"/>
      <c r="W34" s="32"/>
      <c r="X34" s="32"/>
      <c r="Y34" s="32"/>
      <c r="Z34" s="32"/>
      <c r="AA34" s="32"/>
      <c r="AB34" s="32"/>
      <c r="AC34" s="32"/>
      <c r="AD34" s="32"/>
      <c r="AE34" s="32"/>
    </row>
    <row r="35" spans="1:31" s="2" customFormat="1" ht="14.5" customHeight="1">
      <c r="A35" s="32"/>
      <c r="B35" s="33"/>
      <c r="C35" s="32"/>
      <c r="D35" s="99" t="s">
        <v>40</v>
      </c>
      <c r="E35" s="27" t="s">
        <v>41</v>
      </c>
      <c r="F35" s="100">
        <f>ROUND((SUM(BE96:BE360)),  2)</f>
        <v>0</v>
      </c>
      <c r="G35" s="32"/>
      <c r="H35" s="32"/>
      <c r="I35" s="101">
        <v>0.21</v>
      </c>
      <c r="J35" s="100">
        <f>ROUND(((SUM(BE96:BE360))*I35),  2)</f>
        <v>0</v>
      </c>
      <c r="K35" s="32"/>
      <c r="L35" s="94"/>
      <c r="S35" s="32"/>
      <c r="T35" s="32"/>
      <c r="U35" s="32"/>
      <c r="V35" s="32"/>
      <c r="W35" s="32"/>
      <c r="X35" s="32"/>
      <c r="Y35" s="32"/>
      <c r="Z35" s="32"/>
      <c r="AA35" s="32"/>
      <c r="AB35" s="32"/>
      <c r="AC35" s="32"/>
      <c r="AD35" s="32"/>
      <c r="AE35" s="32"/>
    </row>
    <row r="36" spans="1:31" s="2" customFormat="1" ht="14.5" customHeight="1">
      <c r="A36" s="32"/>
      <c r="B36" s="33"/>
      <c r="C36" s="32"/>
      <c r="D36" s="32"/>
      <c r="E36" s="27" t="s">
        <v>42</v>
      </c>
      <c r="F36" s="100">
        <f>ROUND((SUM(BF96:BF360)),  2)</f>
        <v>0</v>
      </c>
      <c r="G36" s="32"/>
      <c r="H36" s="32"/>
      <c r="I36" s="101">
        <v>0.15</v>
      </c>
      <c r="J36" s="100">
        <f>ROUND(((SUM(BF96:BF360))*I36),  2)</f>
        <v>0</v>
      </c>
      <c r="K36" s="32"/>
      <c r="L36" s="94"/>
      <c r="S36" s="32"/>
      <c r="T36" s="32"/>
      <c r="U36" s="32"/>
      <c r="V36" s="32"/>
      <c r="W36" s="32"/>
      <c r="X36" s="32"/>
      <c r="Y36" s="32"/>
      <c r="Z36" s="32"/>
      <c r="AA36" s="32"/>
      <c r="AB36" s="32"/>
      <c r="AC36" s="32"/>
      <c r="AD36" s="32"/>
      <c r="AE36" s="32"/>
    </row>
    <row r="37" spans="1:31" s="2" customFormat="1" ht="14.5" hidden="1" customHeight="1">
      <c r="A37" s="32"/>
      <c r="B37" s="33"/>
      <c r="C37" s="32"/>
      <c r="D37" s="32"/>
      <c r="E37" s="27" t="s">
        <v>43</v>
      </c>
      <c r="F37" s="100">
        <f>ROUND((SUM(BG96:BG360)),  2)</f>
        <v>0</v>
      </c>
      <c r="G37" s="32"/>
      <c r="H37" s="32"/>
      <c r="I37" s="101">
        <v>0.21</v>
      </c>
      <c r="J37" s="100">
        <f>0</f>
        <v>0</v>
      </c>
      <c r="K37" s="32"/>
      <c r="L37" s="94"/>
      <c r="S37" s="32"/>
      <c r="T37" s="32"/>
      <c r="U37" s="32"/>
      <c r="V37" s="32"/>
      <c r="W37" s="32"/>
      <c r="X37" s="32"/>
      <c r="Y37" s="32"/>
      <c r="Z37" s="32"/>
      <c r="AA37" s="32"/>
      <c r="AB37" s="32"/>
      <c r="AC37" s="32"/>
      <c r="AD37" s="32"/>
      <c r="AE37" s="32"/>
    </row>
    <row r="38" spans="1:31" s="2" customFormat="1" ht="14.5" hidden="1" customHeight="1">
      <c r="A38" s="32"/>
      <c r="B38" s="33"/>
      <c r="C38" s="32"/>
      <c r="D38" s="32"/>
      <c r="E38" s="27" t="s">
        <v>44</v>
      </c>
      <c r="F38" s="100">
        <f>ROUND((SUM(BH96:BH360)),  2)</f>
        <v>0</v>
      </c>
      <c r="G38" s="32"/>
      <c r="H38" s="32"/>
      <c r="I38" s="101">
        <v>0.15</v>
      </c>
      <c r="J38" s="100">
        <f>0</f>
        <v>0</v>
      </c>
      <c r="K38" s="32"/>
      <c r="L38" s="94"/>
      <c r="S38" s="32"/>
      <c r="T38" s="32"/>
      <c r="U38" s="32"/>
      <c r="V38" s="32"/>
      <c r="W38" s="32"/>
      <c r="X38" s="32"/>
      <c r="Y38" s="32"/>
      <c r="Z38" s="32"/>
      <c r="AA38" s="32"/>
      <c r="AB38" s="32"/>
      <c r="AC38" s="32"/>
      <c r="AD38" s="32"/>
      <c r="AE38" s="32"/>
    </row>
    <row r="39" spans="1:31" s="2" customFormat="1" ht="14.5" hidden="1" customHeight="1">
      <c r="A39" s="32"/>
      <c r="B39" s="33"/>
      <c r="C39" s="32"/>
      <c r="D39" s="32"/>
      <c r="E39" s="27" t="s">
        <v>45</v>
      </c>
      <c r="F39" s="100">
        <f>ROUND((SUM(BI96:BI360)),  2)</f>
        <v>0</v>
      </c>
      <c r="G39" s="32"/>
      <c r="H39" s="32"/>
      <c r="I39" s="101">
        <v>0</v>
      </c>
      <c r="J39" s="100">
        <f>0</f>
        <v>0</v>
      </c>
      <c r="K39" s="32"/>
      <c r="L39" s="94"/>
      <c r="S39" s="32"/>
      <c r="T39" s="32"/>
      <c r="U39" s="32"/>
      <c r="V39" s="32"/>
      <c r="W39" s="32"/>
      <c r="X39" s="32"/>
      <c r="Y39" s="32"/>
      <c r="Z39" s="32"/>
      <c r="AA39" s="32"/>
      <c r="AB39" s="32"/>
      <c r="AC39" s="32"/>
      <c r="AD39" s="32"/>
      <c r="AE39" s="32"/>
    </row>
    <row r="40" spans="1:31" s="2" customFormat="1" ht="7" customHeight="1">
      <c r="A40" s="32"/>
      <c r="B40" s="33"/>
      <c r="C40" s="32"/>
      <c r="D40" s="32"/>
      <c r="E40" s="32"/>
      <c r="F40" s="32"/>
      <c r="G40" s="32"/>
      <c r="H40" s="32"/>
      <c r="I40" s="32"/>
      <c r="J40" s="32"/>
      <c r="K40" s="32"/>
      <c r="L40" s="94"/>
      <c r="S40" s="32"/>
      <c r="T40" s="32"/>
      <c r="U40" s="32"/>
      <c r="V40" s="32"/>
      <c r="W40" s="32"/>
      <c r="X40" s="32"/>
      <c r="Y40" s="32"/>
      <c r="Z40" s="32"/>
      <c r="AA40" s="32"/>
      <c r="AB40" s="32"/>
      <c r="AC40" s="32"/>
      <c r="AD40" s="32"/>
      <c r="AE40" s="32"/>
    </row>
    <row r="41" spans="1:31" s="2" customFormat="1" ht="25.4" customHeight="1">
      <c r="A41" s="32"/>
      <c r="B41" s="33"/>
      <c r="C41" s="102"/>
      <c r="D41" s="103" t="s">
        <v>46</v>
      </c>
      <c r="E41" s="55"/>
      <c r="F41" s="55"/>
      <c r="G41" s="104" t="s">
        <v>47</v>
      </c>
      <c r="H41" s="105" t="s">
        <v>48</v>
      </c>
      <c r="I41" s="55"/>
      <c r="J41" s="106">
        <f>SUM(J32:J39)</f>
        <v>0</v>
      </c>
      <c r="K41" s="107"/>
      <c r="L41" s="94"/>
      <c r="S41" s="32"/>
      <c r="T41" s="32"/>
      <c r="U41" s="32"/>
      <c r="V41" s="32"/>
      <c r="W41" s="32"/>
      <c r="X41" s="32"/>
      <c r="Y41" s="32"/>
      <c r="Z41" s="32"/>
      <c r="AA41" s="32"/>
      <c r="AB41" s="32"/>
      <c r="AC41" s="32"/>
      <c r="AD41" s="32"/>
      <c r="AE41" s="32"/>
    </row>
    <row r="42" spans="1:31" s="2" customFormat="1" ht="14.5" customHeight="1">
      <c r="A42" s="32"/>
      <c r="B42" s="42"/>
      <c r="C42" s="43"/>
      <c r="D42" s="43"/>
      <c r="E42" s="43"/>
      <c r="F42" s="43"/>
      <c r="G42" s="43"/>
      <c r="H42" s="43"/>
      <c r="I42" s="43"/>
      <c r="J42" s="43"/>
      <c r="K42" s="43"/>
      <c r="L42" s="94"/>
      <c r="S42" s="32"/>
      <c r="T42" s="32"/>
      <c r="U42" s="32"/>
      <c r="V42" s="32"/>
      <c r="W42" s="32"/>
      <c r="X42" s="32"/>
      <c r="Y42" s="32"/>
      <c r="Z42" s="32"/>
      <c r="AA42" s="32"/>
      <c r="AB42" s="32"/>
      <c r="AC42" s="32"/>
      <c r="AD42" s="32"/>
      <c r="AE42" s="32"/>
    </row>
    <row r="46" spans="1:31" s="2" customFormat="1" ht="7" customHeight="1">
      <c r="A46" s="32"/>
      <c r="B46" s="44"/>
      <c r="C46" s="45"/>
      <c r="D46" s="45"/>
      <c r="E46" s="45"/>
      <c r="F46" s="45"/>
      <c r="G46" s="45"/>
      <c r="H46" s="45"/>
      <c r="I46" s="45"/>
      <c r="J46" s="45"/>
      <c r="K46" s="45"/>
      <c r="L46" s="94"/>
      <c r="S46" s="32"/>
      <c r="T46" s="32"/>
      <c r="U46" s="32"/>
      <c r="V46" s="32"/>
      <c r="W46" s="32"/>
      <c r="X46" s="32"/>
      <c r="Y46" s="32"/>
      <c r="Z46" s="32"/>
      <c r="AA46" s="32"/>
      <c r="AB46" s="32"/>
      <c r="AC46" s="32"/>
      <c r="AD46" s="32"/>
      <c r="AE46" s="32"/>
    </row>
    <row r="47" spans="1:31" s="2" customFormat="1" ht="25" customHeight="1">
      <c r="A47" s="32"/>
      <c r="B47" s="33"/>
      <c r="C47" s="21" t="s">
        <v>103</v>
      </c>
      <c r="D47" s="32"/>
      <c r="E47" s="32"/>
      <c r="F47" s="32"/>
      <c r="G47" s="32"/>
      <c r="H47" s="32"/>
      <c r="I47" s="32"/>
      <c r="J47" s="32"/>
      <c r="K47" s="32"/>
      <c r="L47" s="94"/>
      <c r="S47" s="32"/>
      <c r="T47" s="32"/>
      <c r="U47" s="32"/>
      <c r="V47" s="32"/>
      <c r="W47" s="32"/>
      <c r="X47" s="32"/>
      <c r="Y47" s="32"/>
      <c r="Z47" s="32"/>
      <c r="AA47" s="32"/>
      <c r="AB47" s="32"/>
      <c r="AC47" s="32"/>
      <c r="AD47" s="32"/>
      <c r="AE47" s="32"/>
    </row>
    <row r="48" spans="1:31" s="2" customFormat="1" ht="7" customHeight="1">
      <c r="A48" s="32"/>
      <c r="B48" s="33"/>
      <c r="C48" s="32"/>
      <c r="D48" s="32"/>
      <c r="E48" s="32"/>
      <c r="F48" s="32"/>
      <c r="G48" s="32"/>
      <c r="H48" s="32"/>
      <c r="I48" s="32"/>
      <c r="J48" s="32"/>
      <c r="K48" s="32"/>
      <c r="L48" s="94"/>
      <c r="S48" s="32"/>
      <c r="T48" s="32"/>
      <c r="U48" s="32"/>
      <c r="V48" s="32"/>
      <c r="W48" s="32"/>
      <c r="X48" s="32"/>
      <c r="Y48" s="32"/>
      <c r="Z48" s="32"/>
      <c r="AA48" s="32"/>
      <c r="AB48" s="32"/>
      <c r="AC48" s="32"/>
      <c r="AD48" s="32"/>
      <c r="AE48" s="32"/>
    </row>
    <row r="49" spans="1:47" s="2" customFormat="1" ht="12" customHeight="1">
      <c r="A49" s="32"/>
      <c r="B49" s="33"/>
      <c r="C49" s="27" t="s">
        <v>16</v>
      </c>
      <c r="D49" s="32"/>
      <c r="E49" s="32"/>
      <c r="F49" s="32"/>
      <c r="G49" s="32"/>
      <c r="H49" s="32"/>
      <c r="I49" s="32"/>
      <c r="J49" s="32"/>
      <c r="K49" s="32"/>
      <c r="L49" s="94"/>
      <c r="S49" s="32"/>
      <c r="T49" s="32"/>
      <c r="U49" s="32"/>
      <c r="V49" s="32"/>
      <c r="W49" s="32"/>
      <c r="X49" s="32"/>
      <c r="Y49" s="32"/>
      <c r="Z49" s="32"/>
      <c r="AA49" s="32"/>
      <c r="AB49" s="32"/>
      <c r="AC49" s="32"/>
      <c r="AD49" s="32"/>
      <c r="AE49" s="32"/>
    </row>
    <row r="50" spans="1:47" s="2" customFormat="1" ht="16.5" customHeight="1">
      <c r="A50" s="32"/>
      <c r="B50" s="33"/>
      <c r="C50" s="32"/>
      <c r="D50" s="32"/>
      <c r="E50" s="337" t="str">
        <f>E7</f>
        <v>Dačice - rybník Peráček</v>
      </c>
      <c r="F50" s="338"/>
      <c r="G50" s="338"/>
      <c r="H50" s="338"/>
      <c r="I50" s="32"/>
      <c r="J50" s="32"/>
      <c r="K50" s="32"/>
      <c r="L50" s="94"/>
      <c r="S50" s="32"/>
      <c r="T50" s="32"/>
      <c r="U50" s="32"/>
      <c r="V50" s="32"/>
      <c r="W50" s="32"/>
      <c r="X50" s="32"/>
      <c r="Y50" s="32"/>
      <c r="Z50" s="32"/>
      <c r="AA50" s="32"/>
      <c r="AB50" s="32"/>
      <c r="AC50" s="32"/>
      <c r="AD50" s="32"/>
      <c r="AE50" s="32"/>
    </row>
    <row r="51" spans="1:47" s="1" customFormat="1" ht="12" customHeight="1">
      <c r="B51" s="20"/>
      <c r="C51" s="27" t="s">
        <v>101</v>
      </c>
      <c r="L51" s="20"/>
    </row>
    <row r="52" spans="1:47" s="2" customFormat="1" ht="16.5" customHeight="1">
      <c r="A52" s="32"/>
      <c r="B52" s="33"/>
      <c r="C52" s="32"/>
      <c r="D52" s="32"/>
      <c r="E52" s="337" t="s">
        <v>323</v>
      </c>
      <c r="F52" s="336"/>
      <c r="G52" s="336"/>
      <c r="H52" s="336"/>
      <c r="I52" s="32"/>
      <c r="J52" s="32"/>
      <c r="K52" s="32"/>
      <c r="L52" s="94"/>
      <c r="S52" s="32"/>
      <c r="T52" s="32"/>
      <c r="U52" s="32"/>
      <c r="V52" s="32"/>
      <c r="W52" s="32"/>
      <c r="X52" s="32"/>
      <c r="Y52" s="32"/>
      <c r="Z52" s="32"/>
      <c r="AA52" s="32"/>
      <c r="AB52" s="32"/>
      <c r="AC52" s="32"/>
      <c r="AD52" s="32"/>
      <c r="AE52" s="32"/>
    </row>
    <row r="53" spans="1:47" s="2" customFormat="1" ht="12" customHeight="1">
      <c r="A53" s="32"/>
      <c r="B53" s="33"/>
      <c r="C53" s="27" t="s">
        <v>324</v>
      </c>
      <c r="D53" s="32"/>
      <c r="E53" s="32"/>
      <c r="F53" s="32"/>
      <c r="G53" s="32"/>
      <c r="H53" s="32"/>
      <c r="I53" s="32"/>
      <c r="J53" s="32"/>
      <c r="K53" s="32"/>
      <c r="L53" s="94"/>
      <c r="S53" s="32"/>
      <c r="T53" s="32"/>
      <c r="U53" s="32"/>
      <c r="V53" s="32"/>
      <c r="W53" s="32"/>
      <c r="X53" s="32"/>
      <c r="Y53" s="32"/>
      <c r="Z53" s="32"/>
      <c r="AA53" s="32"/>
      <c r="AB53" s="32"/>
      <c r="AC53" s="32"/>
      <c r="AD53" s="32"/>
      <c r="AE53" s="32"/>
    </row>
    <row r="54" spans="1:47" s="2" customFormat="1" ht="16.5" customHeight="1">
      <c r="A54" s="32"/>
      <c r="B54" s="33"/>
      <c r="C54" s="32"/>
      <c r="D54" s="32"/>
      <c r="E54" s="316" t="str">
        <f>E11</f>
        <v>03 - sdružený objekt</v>
      </c>
      <c r="F54" s="336"/>
      <c r="G54" s="336"/>
      <c r="H54" s="336"/>
      <c r="I54" s="32"/>
      <c r="J54" s="32"/>
      <c r="K54" s="32"/>
      <c r="L54" s="94"/>
      <c r="S54" s="32"/>
      <c r="T54" s="32"/>
      <c r="U54" s="32"/>
      <c r="V54" s="32"/>
      <c r="W54" s="32"/>
      <c r="X54" s="32"/>
      <c r="Y54" s="32"/>
      <c r="Z54" s="32"/>
      <c r="AA54" s="32"/>
      <c r="AB54" s="32"/>
      <c r="AC54" s="32"/>
      <c r="AD54" s="32"/>
      <c r="AE54" s="32"/>
    </row>
    <row r="55" spans="1:47" s="2" customFormat="1" ht="7" customHeight="1">
      <c r="A55" s="32"/>
      <c r="B55" s="33"/>
      <c r="C55" s="32"/>
      <c r="D55" s="32"/>
      <c r="E55" s="32"/>
      <c r="F55" s="32"/>
      <c r="G55" s="32"/>
      <c r="H55" s="32"/>
      <c r="I55" s="32"/>
      <c r="J55" s="32"/>
      <c r="K55" s="32"/>
      <c r="L55" s="94"/>
      <c r="S55" s="32"/>
      <c r="T55" s="32"/>
      <c r="U55" s="32"/>
      <c r="V55" s="32"/>
      <c r="W55" s="32"/>
      <c r="X55" s="32"/>
      <c r="Y55" s="32"/>
      <c r="Z55" s="32"/>
      <c r="AA55" s="32"/>
      <c r="AB55" s="32"/>
      <c r="AC55" s="32"/>
      <c r="AD55" s="32"/>
      <c r="AE55" s="32"/>
    </row>
    <row r="56" spans="1:47" s="2" customFormat="1" ht="12" customHeight="1">
      <c r="A56" s="32"/>
      <c r="B56" s="33"/>
      <c r="C56" s="27" t="s">
        <v>21</v>
      </c>
      <c r="D56" s="32"/>
      <c r="E56" s="32"/>
      <c r="F56" s="25" t="str">
        <f>F14</f>
        <v>Dačice</v>
      </c>
      <c r="G56" s="32"/>
      <c r="H56" s="32"/>
      <c r="I56" s="27" t="s">
        <v>23</v>
      </c>
      <c r="J56" s="50" t="str">
        <f>IF(J14="","",J14)</f>
        <v>1. 4. 2020</v>
      </c>
      <c r="K56" s="32"/>
      <c r="L56" s="94"/>
      <c r="S56" s="32"/>
      <c r="T56" s="32"/>
      <c r="U56" s="32"/>
      <c r="V56" s="32"/>
      <c r="W56" s="32"/>
      <c r="X56" s="32"/>
      <c r="Y56" s="32"/>
      <c r="Z56" s="32"/>
      <c r="AA56" s="32"/>
      <c r="AB56" s="32"/>
      <c r="AC56" s="32"/>
      <c r="AD56" s="32"/>
      <c r="AE56" s="32"/>
    </row>
    <row r="57" spans="1:47" s="2" customFormat="1" ht="7" customHeight="1">
      <c r="A57" s="32"/>
      <c r="B57" s="33"/>
      <c r="C57" s="32"/>
      <c r="D57" s="32"/>
      <c r="E57" s="32"/>
      <c r="F57" s="32"/>
      <c r="G57" s="32"/>
      <c r="H57" s="32"/>
      <c r="I57" s="32"/>
      <c r="J57" s="32"/>
      <c r="K57" s="32"/>
      <c r="L57" s="94"/>
      <c r="S57" s="32"/>
      <c r="T57" s="32"/>
      <c r="U57" s="32"/>
      <c r="V57" s="32"/>
      <c r="W57" s="32"/>
      <c r="X57" s="32"/>
      <c r="Y57" s="32"/>
      <c r="Z57" s="32"/>
      <c r="AA57" s="32"/>
      <c r="AB57" s="32"/>
      <c r="AC57" s="32"/>
      <c r="AD57" s="32"/>
      <c r="AE57" s="32"/>
    </row>
    <row r="58" spans="1:47" s="2" customFormat="1" ht="25.75" customHeight="1">
      <c r="A58" s="32"/>
      <c r="B58" s="33"/>
      <c r="C58" s="27" t="s">
        <v>25</v>
      </c>
      <c r="D58" s="32"/>
      <c r="E58" s="32"/>
      <c r="F58" s="25" t="str">
        <f>E17</f>
        <v xml:space="preserve"> </v>
      </c>
      <c r="G58" s="32"/>
      <c r="H58" s="32"/>
      <c r="I58" s="27" t="s">
        <v>30</v>
      </c>
      <c r="J58" s="30" t="str">
        <f>E23</f>
        <v>Ing. Zdeněk Hejtman, Dačice</v>
      </c>
      <c r="K58" s="32"/>
      <c r="L58" s="94"/>
      <c r="S58" s="32"/>
      <c r="T58" s="32"/>
      <c r="U58" s="32"/>
      <c r="V58" s="32"/>
      <c r="W58" s="32"/>
      <c r="X58" s="32"/>
      <c r="Y58" s="32"/>
      <c r="Z58" s="32"/>
      <c r="AA58" s="32"/>
      <c r="AB58" s="32"/>
      <c r="AC58" s="32"/>
      <c r="AD58" s="32"/>
      <c r="AE58" s="32"/>
    </row>
    <row r="59" spans="1:47" s="2" customFormat="1" ht="15.25" customHeight="1">
      <c r="A59" s="32"/>
      <c r="B59" s="33"/>
      <c r="C59" s="27" t="s">
        <v>1158</v>
      </c>
      <c r="D59" s="32"/>
      <c r="E59" s="32"/>
      <c r="F59" s="25" t="str">
        <f>IF(E20="","",E20)</f>
        <v>Vyplň údaj</v>
      </c>
      <c r="G59" s="32"/>
      <c r="H59" s="32"/>
      <c r="I59" s="27" t="s">
        <v>33</v>
      </c>
      <c r="J59" s="30" t="str">
        <f>E26</f>
        <v xml:space="preserve"> </v>
      </c>
      <c r="K59" s="32"/>
      <c r="L59" s="94"/>
      <c r="S59" s="32"/>
      <c r="T59" s="32"/>
      <c r="U59" s="32"/>
      <c r="V59" s="32"/>
      <c r="W59" s="32"/>
      <c r="X59" s="32"/>
      <c r="Y59" s="32"/>
      <c r="Z59" s="32"/>
      <c r="AA59" s="32"/>
      <c r="AB59" s="32"/>
      <c r="AC59" s="32"/>
      <c r="AD59" s="32"/>
      <c r="AE59" s="32"/>
    </row>
    <row r="60" spans="1:47" s="2" customFormat="1" ht="10.4" customHeight="1">
      <c r="A60" s="32"/>
      <c r="B60" s="33"/>
      <c r="C60" s="32"/>
      <c r="D60" s="32"/>
      <c r="E60" s="32"/>
      <c r="F60" s="32"/>
      <c r="G60" s="32"/>
      <c r="H60" s="32"/>
      <c r="I60" s="32"/>
      <c r="J60" s="32"/>
      <c r="K60" s="32"/>
      <c r="L60" s="94"/>
      <c r="S60" s="32"/>
      <c r="T60" s="32"/>
      <c r="U60" s="32"/>
      <c r="V60" s="32"/>
      <c r="W60" s="32"/>
      <c r="X60" s="32"/>
      <c r="Y60" s="32"/>
      <c r="Z60" s="32"/>
      <c r="AA60" s="32"/>
      <c r="AB60" s="32"/>
      <c r="AC60" s="32"/>
      <c r="AD60" s="32"/>
      <c r="AE60" s="32"/>
    </row>
    <row r="61" spans="1:47" s="2" customFormat="1" ht="29.25" customHeight="1">
      <c r="A61" s="32"/>
      <c r="B61" s="33"/>
      <c r="C61" s="108" t="s">
        <v>104</v>
      </c>
      <c r="D61" s="102"/>
      <c r="E61" s="102"/>
      <c r="F61" s="102"/>
      <c r="G61" s="102"/>
      <c r="H61" s="102"/>
      <c r="I61" s="102"/>
      <c r="J61" s="109" t="s">
        <v>105</v>
      </c>
      <c r="K61" s="102"/>
      <c r="L61" s="94"/>
      <c r="S61" s="32"/>
      <c r="T61" s="32"/>
      <c r="U61" s="32"/>
      <c r="V61" s="32"/>
      <c r="W61" s="32"/>
      <c r="X61" s="32"/>
      <c r="Y61" s="32"/>
      <c r="Z61" s="32"/>
      <c r="AA61" s="32"/>
      <c r="AB61" s="32"/>
      <c r="AC61" s="32"/>
      <c r="AD61" s="32"/>
      <c r="AE61" s="32"/>
    </row>
    <row r="62" spans="1:47" s="2" customFormat="1" ht="10.4" customHeight="1">
      <c r="A62" s="32"/>
      <c r="B62" s="33"/>
      <c r="C62" s="32"/>
      <c r="D62" s="32"/>
      <c r="E62" s="32"/>
      <c r="F62" s="32"/>
      <c r="G62" s="32"/>
      <c r="H62" s="32"/>
      <c r="I62" s="32"/>
      <c r="J62" s="32"/>
      <c r="K62" s="32"/>
      <c r="L62" s="94"/>
      <c r="S62" s="32"/>
      <c r="T62" s="32"/>
      <c r="U62" s="32"/>
      <c r="V62" s="32"/>
      <c r="W62" s="32"/>
      <c r="X62" s="32"/>
      <c r="Y62" s="32"/>
      <c r="Z62" s="32"/>
      <c r="AA62" s="32"/>
      <c r="AB62" s="32"/>
      <c r="AC62" s="32"/>
      <c r="AD62" s="32"/>
      <c r="AE62" s="32"/>
    </row>
    <row r="63" spans="1:47" s="2" customFormat="1" ht="22.9" customHeight="1">
      <c r="A63" s="32"/>
      <c r="B63" s="33"/>
      <c r="C63" s="110" t="s">
        <v>68</v>
      </c>
      <c r="D63" s="32"/>
      <c r="E63" s="32"/>
      <c r="F63" s="32"/>
      <c r="G63" s="32"/>
      <c r="H63" s="32"/>
      <c r="I63" s="32"/>
      <c r="J63" s="66">
        <f>J96</f>
        <v>0</v>
      </c>
      <c r="K63" s="32"/>
      <c r="L63" s="94"/>
      <c r="S63" s="32"/>
      <c r="T63" s="32"/>
      <c r="U63" s="32"/>
      <c r="V63" s="32"/>
      <c r="W63" s="32"/>
      <c r="X63" s="32"/>
      <c r="Y63" s="32"/>
      <c r="Z63" s="32"/>
      <c r="AA63" s="32"/>
      <c r="AB63" s="32"/>
      <c r="AC63" s="32"/>
      <c r="AD63" s="32"/>
      <c r="AE63" s="32"/>
      <c r="AU63" s="17" t="s">
        <v>106</v>
      </c>
    </row>
    <row r="64" spans="1:47" s="9" customFormat="1" ht="25" customHeight="1">
      <c r="B64" s="111"/>
      <c r="D64" s="112" t="s">
        <v>107</v>
      </c>
      <c r="E64" s="113"/>
      <c r="F64" s="113"/>
      <c r="G64" s="113"/>
      <c r="H64" s="113"/>
      <c r="I64" s="113"/>
      <c r="J64" s="114">
        <f>J97</f>
        <v>0</v>
      </c>
      <c r="L64" s="111"/>
    </row>
    <row r="65" spans="1:31" s="10" customFormat="1" ht="19.899999999999999" customHeight="1">
      <c r="B65" s="115"/>
      <c r="D65" s="116" t="s">
        <v>108</v>
      </c>
      <c r="E65" s="117"/>
      <c r="F65" s="117"/>
      <c r="G65" s="117"/>
      <c r="H65" s="117"/>
      <c r="I65" s="117"/>
      <c r="J65" s="118">
        <f>J98</f>
        <v>0</v>
      </c>
      <c r="L65" s="115"/>
    </row>
    <row r="66" spans="1:31" s="10" customFormat="1" ht="19.899999999999999" customHeight="1">
      <c r="B66" s="115"/>
      <c r="D66" s="116" t="s">
        <v>459</v>
      </c>
      <c r="E66" s="117"/>
      <c r="F66" s="117"/>
      <c r="G66" s="117"/>
      <c r="H66" s="117"/>
      <c r="I66" s="117"/>
      <c r="J66" s="118">
        <f>J155</f>
        <v>0</v>
      </c>
      <c r="L66" s="115"/>
    </row>
    <row r="67" spans="1:31" s="10" customFormat="1" ht="19.899999999999999" customHeight="1">
      <c r="B67" s="115"/>
      <c r="D67" s="116" t="s">
        <v>326</v>
      </c>
      <c r="E67" s="117"/>
      <c r="F67" s="117"/>
      <c r="G67" s="117"/>
      <c r="H67" s="117"/>
      <c r="I67" s="117"/>
      <c r="J67" s="118">
        <f>J194</f>
        <v>0</v>
      </c>
      <c r="L67" s="115"/>
    </row>
    <row r="68" spans="1:31" s="10" customFormat="1" ht="19.899999999999999" customHeight="1">
      <c r="B68" s="115"/>
      <c r="D68" s="116" t="s">
        <v>109</v>
      </c>
      <c r="E68" s="117"/>
      <c r="F68" s="117"/>
      <c r="G68" s="117"/>
      <c r="H68" s="117"/>
      <c r="I68" s="117"/>
      <c r="J68" s="118">
        <f>J211</f>
        <v>0</v>
      </c>
      <c r="L68" s="115"/>
    </row>
    <row r="69" spans="1:31" s="10" customFormat="1" ht="19.899999999999999" customHeight="1">
      <c r="B69" s="115"/>
      <c r="D69" s="116" t="s">
        <v>460</v>
      </c>
      <c r="E69" s="117"/>
      <c r="F69" s="117"/>
      <c r="G69" s="117"/>
      <c r="H69" s="117"/>
      <c r="I69" s="117"/>
      <c r="J69" s="118">
        <f>J232</f>
        <v>0</v>
      </c>
      <c r="L69" s="115"/>
    </row>
    <row r="70" spans="1:31" s="10" customFormat="1" ht="19.899999999999999" customHeight="1">
      <c r="B70" s="115"/>
      <c r="D70" s="116" t="s">
        <v>110</v>
      </c>
      <c r="E70" s="117"/>
      <c r="F70" s="117"/>
      <c r="G70" s="117"/>
      <c r="H70" s="117"/>
      <c r="I70" s="117"/>
      <c r="J70" s="118">
        <f>J292</f>
        <v>0</v>
      </c>
      <c r="L70" s="115"/>
    </row>
    <row r="71" spans="1:31" s="10" customFormat="1" ht="19.899999999999999" customHeight="1">
      <c r="B71" s="115"/>
      <c r="D71" s="116" t="s">
        <v>111</v>
      </c>
      <c r="E71" s="117"/>
      <c r="F71" s="117"/>
      <c r="G71" s="117"/>
      <c r="H71" s="117"/>
      <c r="I71" s="117"/>
      <c r="J71" s="118">
        <f>J322</f>
        <v>0</v>
      </c>
      <c r="L71" s="115"/>
    </row>
    <row r="72" spans="1:31" s="10" customFormat="1" ht="19.899999999999999" customHeight="1">
      <c r="B72" s="115"/>
      <c r="D72" s="116" t="s">
        <v>112</v>
      </c>
      <c r="E72" s="117"/>
      <c r="F72" s="117"/>
      <c r="G72" s="117"/>
      <c r="H72" s="117"/>
      <c r="I72" s="117"/>
      <c r="J72" s="118">
        <f>J335</f>
        <v>0</v>
      </c>
      <c r="L72" s="115"/>
    </row>
    <row r="73" spans="1:31" s="9" customFormat="1" ht="25" customHeight="1">
      <c r="B73" s="111"/>
      <c r="D73" s="112" t="s">
        <v>461</v>
      </c>
      <c r="E73" s="113"/>
      <c r="F73" s="113"/>
      <c r="G73" s="113"/>
      <c r="H73" s="113"/>
      <c r="I73" s="113"/>
      <c r="J73" s="114">
        <f>J337</f>
        <v>0</v>
      </c>
      <c r="L73" s="111"/>
    </row>
    <row r="74" spans="1:31" s="10" customFormat="1" ht="19.899999999999999" customHeight="1">
      <c r="B74" s="115"/>
      <c r="D74" s="116" t="s">
        <v>462</v>
      </c>
      <c r="E74" s="117"/>
      <c r="F74" s="117"/>
      <c r="G74" s="117"/>
      <c r="H74" s="117"/>
      <c r="I74" s="117"/>
      <c r="J74" s="118">
        <f>J338</f>
        <v>0</v>
      </c>
      <c r="L74" s="115"/>
    </row>
    <row r="75" spans="1:31" s="2" customFormat="1" ht="21.75" customHeight="1">
      <c r="A75" s="32"/>
      <c r="B75" s="33"/>
      <c r="C75" s="32"/>
      <c r="D75" s="32"/>
      <c r="E75" s="32"/>
      <c r="F75" s="32"/>
      <c r="G75" s="32"/>
      <c r="H75" s="32"/>
      <c r="I75" s="32"/>
      <c r="J75" s="32"/>
      <c r="K75" s="32"/>
      <c r="L75" s="94"/>
      <c r="S75" s="32"/>
      <c r="T75" s="32"/>
      <c r="U75" s="32"/>
      <c r="V75" s="32"/>
      <c r="W75" s="32"/>
      <c r="X75" s="32"/>
      <c r="Y75" s="32"/>
      <c r="Z75" s="32"/>
      <c r="AA75" s="32"/>
      <c r="AB75" s="32"/>
      <c r="AC75" s="32"/>
      <c r="AD75" s="32"/>
      <c r="AE75" s="32"/>
    </row>
    <row r="76" spans="1:31" s="2" customFormat="1" ht="7" customHeight="1">
      <c r="A76" s="32"/>
      <c r="B76" s="42"/>
      <c r="C76" s="43"/>
      <c r="D76" s="43"/>
      <c r="E76" s="43"/>
      <c r="F76" s="43"/>
      <c r="G76" s="43"/>
      <c r="H76" s="43"/>
      <c r="I76" s="43"/>
      <c r="J76" s="43"/>
      <c r="K76" s="43"/>
      <c r="L76" s="94"/>
      <c r="S76" s="32"/>
      <c r="T76" s="32"/>
      <c r="U76" s="32"/>
      <c r="V76" s="32"/>
      <c r="W76" s="32"/>
      <c r="X76" s="32"/>
      <c r="Y76" s="32"/>
      <c r="Z76" s="32"/>
      <c r="AA76" s="32"/>
      <c r="AB76" s="32"/>
      <c r="AC76" s="32"/>
      <c r="AD76" s="32"/>
      <c r="AE76" s="32"/>
    </row>
    <row r="80" spans="1:31" s="2" customFormat="1" ht="7" customHeight="1">
      <c r="A80" s="32"/>
      <c r="B80" s="44"/>
      <c r="C80" s="45"/>
      <c r="D80" s="45"/>
      <c r="E80" s="45"/>
      <c r="F80" s="45"/>
      <c r="G80" s="45"/>
      <c r="H80" s="45"/>
      <c r="I80" s="45"/>
      <c r="J80" s="45"/>
      <c r="K80" s="45"/>
      <c r="L80" s="94"/>
      <c r="S80" s="32"/>
      <c r="T80" s="32"/>
      <c r="U80" s="32"/>
      <c r="V80" s="32"/>
      <c r="W80" s="32"/>
      <c r="X80" s="32"/>
      <c r="Y80" s="32"/>
      <c r="Z80" s="32"/>
      <c r="AA80" s="32"/>
      <c r="AB80" s="32"/>
      <c r="AC80" s="32"/>
      <c r="AD80" s="32"/>
      <c r="AE80" s="32"/>
    </row>
    <row r="81" spans="1:63" s="2" customFormat="1" ht="25" customHeight="1">
      <c r="A81" s="32"/>
      <c r="B81" s="33"/>
      <c r="C81" s="21" t="s">
        <v>113</v>
      </c>
      <c r="D81" s="32"/>
      <c r="E81" s="32"/>
      <c r="F81" s="32"/>
      <c r="G81" s="32"/>
      <c r="H81" s="32"/>
      <c r="I81" s="32"/>
      <c r="J81" s="32"/>
      <c r="K81" s="32"/>
      <c r="L81" s="94"/>
      <c r="S81" s="32"/>
      <c r="T81" s="32"/>
      <c r="U81" s="32"/>
      <c r="V81" s="32"/>
      <c r="W81" s="32"/>
      <c r="X81" s="32"/>
      <c r="Y81" s="32"/>
      <c r="Z81" s="32"/>
      <c r="AA81" s="32"/>
      <c r="AB81" s="32"/>
      <c r="AC81" s="32"/>
      <c r="AD81" s="32"/>
      <c r="AE81" s="32"/>
    </row>
    <row r="82" spans="1:63" s="2" customFormat="1" ht="7" customHeight="1">
      <c r="A82" s="32"/>
      <c r="B82" s="33"/>
      <c r="C82" s="32"/>
      <c r="D82" s="32"/>
      <c r="E82" s="32"/>
      <c r="F82" s="32"/>
      <c r="G82" s="32"/>
      <c r="H82" s="32"/>
      <c r="I82" s="32"/>
      <c r="J82" s="32"/>
      <c r="K82" s="32"/>
      <c r="L82" s="94"/>
      <c r="S82" s="32"/>
      <c r="T82" s="32"/>
      <c r="U82" s="32"/>
      <c r="V82" s="32"/>
      <c r="W82" s="32"/>
      <c r="X82" s="32"/>
      <c r="Y82" s="32"/>
      <c r="Z82" s="32"/>
      <c r="AA82" s="32"/>
      <c r="AB82" s="32"/>
      <c r="AC82" s="32"/>
      <c r="AD82" s="32"/>
      <c r="AE82" s="32"/>
    </row>
    <row r="83" spans="1:63" s="2" customFormat="1" ht="12" customHeight="1">
      <c r="A83" s="32"/>
      <c r="B83" s="33"/>
      <c r="C83" s="27" t="s">
        <v>16</v>
      </c>
      <c r="D83" s="32"/>
      <c r="E83" s="32"/>
      <c r="F83" s="32"/>
      <c r="G83" s="32"/>
      <c r="H83" s="32"/>
      <c r="I83" s="32"/>
      <c r="J83" s="32"/>
      <c r="K83" s="32"/>
      <c r="L83" s="94"/>
      <c r="S83" s="32"/>
      <c r="T83" s="32"/>
      <c r="U83" s="32"/>
      <c r="V83" s="32"/>
      <c r="W83" s="32"/>
      <c r="X83" s="32"/>
      <c r="Y83" s="32"/>
      <c r="Z83" s="32"/>
      <c r="AA83" s="32"/>
      <c r="AB83" s="32"/>
      <c r="AC83" s="32"/>
      <c r="AD83" s="32"/>
      <c r="AE83" s="32"/>
    </row>
    <row r="84" spans="1:63" s="2" customFormat="1" ht="16.5" customHeight="1">
      <c r="A84" s="32"/>
      <c r="B84" s="33"/>
      <c r="C84" s="32"/>
      <c r="D84" s="32"/>
      <c r="E84" s="337" t="str">
        <f>E7</f>
        <v>Dačice - rybník Peráček</v>
      </c>
      <c r="F84" s="338"/>
      <c r="G84" s="338"/>
      <c r="H84" s="338"/>
      <c r="I84" s="32"/>
      <c r="J84" s="32"/>
      <c r="K84" s="32"/>
      <c r="L84" s="94"/>
      <c r="S84" s="32"/>
      <c r="T84" s="32"/>
      <c r="U84" s="32"/>
      <c r="V84" s="32"/>
      <c r="W84" s="32"/>
      <c r="X84" s="32"/>
      <c r="Y84" s="32"/>
      <c r="Z84" s="32"/>
      <c r="AA84" s="32"/>
      <c r="AB84" s="32"/>
      <c r="AC84" s="32"/>
      <c r="AD84" s="32"/>
      <c r="AE84" s="32"/>
    </row>
    <row r="85" spans="1:63" s="1" customFormat="1" ht="12" customHeight="1">
      <c r="B85" s="20"/>
      <c r="C85" s="27" t="s">
        <v>101</v>
      </c>
      <c r="L85" s="20"/>
    </row>
    <row r="86" spans="1:63" s="2" customFormat="1" ht="16.5" customHeight="1">
      <c r="A86" s="32"/>
      <c r="B86" s="33"/>
      <c r="C86" s="32"/>
      <c r="D86" s="32"/>
      <c r="E86" s="337" t="s">
        <v>323</v>
      </c>
      <c r="F86" s="336"/>
      <c r="G86" s="336"/>
      <c r="H86" s="336"/>
      <c r="I86" s="32"/>
      <c r="J86" s="32"/>
      <c r="K86" s="32"/>
      <c r="L86" s="94"/>
      <c r="S86" s="32"/>
      <c r="T86" s="32"/>
      <c r="U86" s="32"/>
      <c r="V86" s="32"/>
      <c r="W86" s="32"/>
      <c r="X86" s="32"/>
      <c r="Y86" s="32"/>
      <c r="Z86" s="32"/>
      <c r="AA86" s="32"/>
      <c r="AB86" s="32"/>
      <c r="AC86" s="32"/>
      <c r="AD86" s="32"/>
      <c r="AE86" s="32"/>
    </row>
    <row r="87" spans="1:63" s="2" customFormat="1" ht="12" customHeight="1">
      <c r="A87" s="32"/>
      <c r="B87" s="33"/>
      <c r="C87" s="27" t="s">
        <v>324</v>
      </c>
      <c r="D87" s="32"/>
      <c r="E87" s="32"/>
      <c r="F87" s="32"/>
      <c r="G87" s="32"/>
      <c r="H87" s="32"/>
      <c r="I87" s="32"/>
      <c r="J87" s="32"/>
      <c r="K87" s="32"/>
      <c r="L87" s="94"/>
      <c r="S87" s="32"/>
      <c r="T87" s="32"/>
      <c r="U87" s="32"/>
      <c r="V87" s="32"/>
      <c r="W87" s="32"/>
      <c r="X87" s="32"/>
      <c r="Y87" s="32"/>
      <c r="Z87" s="32"/>
      <c r="AA87" s="32"/>
      <c r="AB87" s="32"/>
      <c r="AC87" s="32"/>
      <c r="AD87" s="32"/>
      <c r="AE87" s="32"/>
    </row>
    <row r="88" spans="1:63" s="2" customFormat="1" ht="16.5" customHeight="1">
      <c r="A88" s="32"/>
      <c r="B88" s="33"/>
      <c r="C88" s="32"/>
      <c r="D88" s="32"/>
      <c r="E88" s="316" t="str">
        <f>E11</f>
        <v>03 - sdružený objekt</v>
      </c>
      <c r="F88" s="336"/>
      <c r="G88" s="336"/>
      <c r="H88" s="336"/>
      <c r="I88" s="32"/>
      <c r="J88" s="32"/>
      <c r="K88" s="32"/>
      <c r="L88" s="94"/>
      <c r="S88" s="32"/>
      <c r="T88" s="32"/>
      <c r="U88" s="32"/>
      <c r="V88" s="32"/>
      <c r="W88" s="32"/>
      <c r="X88" s="32"/>
      <c r="Y88" s="32"/>
      <c r="Z88" s="32"/>
      <c r="AA88" s="32"/>
      <c r="AB88" s="32"/>
      <c r="AC88" s="32"/>
      <c r="AD88" s="32"/>
      <c r="AE88" s="32"/>
    </row>
    <row r="89" spans="1:63" s="2" customFormat="1" ht="7" customHeight="1">
      <c r="A89" s="32"/>
      <c r="B89" s="33"/>
      <c r="C89" s="32"/>
      <c r="D89" s="32"/>
      <c r="E89" s="32"/>
      <c r="F89" s="32"/>
      <c r="G89" s="32"/>
      <c r="H89" s="32"/>
      <c r="I89" s="32"/>
      <c r="J89" s="32"/>
      <c r="K89" s="32"/>
      <c r="L89" s="94"/>
      <c r="S89" s="32"/>
      <c r="T89" s="32"/>
      <c r="U89" s="32"/>
      <c r="V89" s="32"/>
      <c r="W89" s="32"/>
      <c r="X89" s="32"/>
      <c r="Y89" s="32"/>
      <c r="Z89" s="32"/>
      <c r="AA89" s="32"/>
      <c r="AB89" s="32"/>
      <c r="AC89" s="32"/>
      <c r="AD89" s="32"/>
      <c r="AE89" s="32"/>
    </row>
    <row r="90" spans="1:63" s="2" customFormat="1" ht="12" customHeight="1">
      <c r="A90" s="32"/>
      <c r="B90" s="33"/>
      <c r="C90" s="27" t="s">
        <v>21</v>
      </c>
      <c r="D90" s="32"/>
      <c r="E90" s="32"/>
      <c r="F90" s="25" t="str">
        <f>F14</f>
        <v>Dačice</v>
      </c>
      <c r="G90" s="32"/>
      <c r="H90" s="32"/>
      <c r="I90" s="27" t="s">
        <v>23</v>
      </c>
      <c r="J90" s="50" t="str">
        <f>IF(J14="","",J14)</f>
        <v>1. 4. 2020</v>
      </c>
      <c r="K90" s="32"/>
      <c r="L90" s="94"/>
      <c r="S90" s="32"/>
      <c r="T90" s="32"/>
      <c r="U90" s="32"/>
      <c r="V90" s="32"/>
      <c r="W90" s="32"/>
      <c r="X90" s="32"/>
      <c r="Y90" s="32"/>
      <c r="Z90" s="32"/>
      <c r="AA90" s="32"/>
      <c r="AB90" s="32"/>
      <c r="AC90" s="32"/>
      <c r="AD90" s="32"/>
      <c r="AE90" s="32"/>
    </row>
    <row r="91" spans="1:63" s="2" customFormat="1" ht="7" customHeight="1">
      <c r="A91" s="32"/>
      <c r="B91" s="33"/>
      <c r="C91" s="32"/>
      <c r="D91" s="32"/>
      <c r="E91" s="32"/>
      <c r="F91" s="32"/>
      <c r="G91" s="32"/>
      <c r="H91" s="32"/>
      <c r="I91" s="32"/>
      <c r="J91" s="32"/>
      <c r="K91" s="32"/>
      <c r="L91" s="94"/>
      <c r="S91" s="32"/>
      <c r="T91" s="32"/>
      <c r="U91" s="32"/>
      <c r="V91" s="32"/>
      <c r="W91" s="32"/>
      <c r="X91" s="32"/>
      <c r="Y91" s="32"/>
      <c r="Z91" s="32"/>
      <c r="AA91" s="32"/>
      <c r="AB91" s="32"/>
      <c r="AC91" s="32"/>
      <c r="AD91" s="32"/>
      <c r="AE91" s="32"/>
    </row>
    <row r="92" spans="1:63" s="2" customFormat="1" ht="25.75" customHeight="1">
      <c r="A92" s="32"/>
      <c r="B92" s="33"/>
      <c r="C92" s="27" t="s">
        <v>25</v>
      </c>
      <c r="D92" s="32"/>
      <c r="E92" s="32"/>
      <c r="F92" s="25" t="str">
        <f>E17</f>
        <v xml:space="preserve"> </v>
      </c>
      <c r="G92" s="32"/>
      <c r="H92" s="32"/>
      <c r="I92" s="27" t="s">
        <v>30</v>
      </c>
      <c r="J92" s="30" t="str">
        <f>E23</f>
        <v>Ing. Zdeněk Hejtman, Dačice</v>
      </c>
      <c r="K92" s="32"/>
      <c r="L92" s="94"/>
      <c r="S92" s="32"/>
      <c r="T92" s="32"/>
      <c r="U92" s="32"/>
      <c r="V92" s="32"/>
      <c r="W92" s="32"/>
      <c r="X92" s="32"/>
      <c r="Y92" s="32"/>
      <c r="Z92" s="32"/>
      <c r="AA92" s="32"/>
      <c r="AB92" s="32"/>
      <c r="AC92" s="32"/>
      <c r="AD92" s="32"/>
      <c r="AE92" s="32"/>
    </row>
    <row r="93" spans="1:63" s="2" customFormat="1" ht="15.25" customHeight="1">
      <c r="A93" s="32"/>
      <c r="B93" s="33"/>
      <c r="C93" s="27" t="s">
        <v>1158</v>
      </c>
      <c r="D93" s="32"/>
      <c r="E93" s="32"/>
      <c r="F93" s="25" t="str">
        <f>IF(E20="","",E20)</f>
        <v>Vyplň údaj</v>
      </c>
      <c r="G93" s="32"/>
      <c r="H93" s="32"/>
      <c r="I93" s="27" t="s">
        <v>33</v>
      </c>
      <c r="J93" s="30" t="str">
        <f>E26</f>
        <v xml:space="preserve"> </v>
      </c>
      <c r="K93" s="32"/>
      <c r="L93" s="94"/>
      <c r="S93" s="32"/>
      <c r="T93" s="32"/>
      <c r="U93" s="32"/>
      <c r="V93" s="32"/>
      <c r="W93" s="32"/>
      <c r="X93" s="32"/>
      <c r="Y93" s="32"/>
      <c r="Z93" s="32"/>
      <c r="AA93" s="32"/>
      <c r="AB93" s="32"/>
      <c r="AC93" s="32"/>
      <c r="AD93" s="32"/>
      <c r="AE93" s="32"/>
    </row>
    <row r="94" spans="1:63" s="2" customFormat="1" ht="10.4" customHeight="1">
      <c r="A94" s="32"/>
      <c r="B94" s="33"/>
      <c r="C94" s="32"/>
      <c r="D94" s="32"/>
      <c r="E94" s="32"/>
      <c r="F94" s="32"/>
      <c r="G94" s="32"/>
      <c r="H94" s="32"/>
      <c r="I94" s="32"/>
      <c r="J94" s="32"/>
      <c r="K94" s="32"/>
      <c r="L94" s="94"/>
      <c r="S94" s="32"/>
      <c r="T94" s="32"/>
      <c r="U94" s="32"/>
      <c r="V94" s="32"/>
      <c r="W94" s="32"/>
      <c r="X94" s="32"/>
      <c r="Y94" s="32"/>
      <c r="Z94" s="32"/>
      <c r="AA94" s="32"/>
      <c r="AB94" s="32"/>
      <c r="AC94" s="32"/>
      <c r="AD94" s="32"/>
      <c r="AE94" s="32"/>
    </row>
    <row r="95" spans="1:63" s="11" customFormat="1" ht="29.25" customHeight="1">
      <c r="A95" s="119"/>
      <c r="B95" s="120"/>
      <c r="C95" s="121" t="s">
        <v>114</v>
      </c>
      <c r="D95" s="122" t="s">
        <v>55</v>
      </c>
      <c r="E95" s="122" t="s">
        <v>51</v>
      </c>
      <c r="F95" s="122" t="s">
        <v>52</v>
      </c>
      <c r="G95" s="122" t="s">
        <v>115</v>
      </c>
      <c r="H95" s="122" t="s">
        <v>116</v>
      </c>
      <c r="I95" s="122" t="s">
        <v>117</v>
      </c>
      <c r="J95" s="122" t="s">
        <v>105</v>
      </c>
      <c r="K95" s="123" t="s">
        <v>118</v>
      </c>
      <c r="L95" s="124"/>
      <c r="M95" s="57" t="s">
        <v>3</v>
      </c>
      <c r="N95" s="58" t="s">
        <v>40</v>
      </c>
      <c r="O95" s="58" t="s">
        <v>119</v>
      </c>
      <c r="P95" s="58" t="s">
        <v>120</v>
      </c>
      <c r="Q95" s="58" t="s">
        <v>121</v>
      </c>
      <c r="R95" s="58" t="s">
        <v>122</v>
      </c>
      <c r="S95" s="58" t="s">
        <v>123</v>
      </c>
      <c r="T95" s="59" t="s">
        <v>124</v>
      </c>
      <c r="U95" s="119"/>
      <c r="V95" s="119"/>
      <c r="W95" s="119"/>
      <c r="X95" s="119"/>
      <c r="Y95" s="119"/>
      <c r="Z95" s="119"/>
      <c r="AA95" s="119"/>
      <c r="AB95" s="119"/>
      <c r="AC95" s="119"/>
      <c r="AD95" s="119"/>
      <c r="AE95" s="119"/>
    </row>
    <row r="96" spans="1:63" s="2" customFormat="1" ht="22.9" customHeight="1">
      <c r="A96" s="32"/>
      <c r="B96" s="33"/>
      <c r="C96" s="64" t="s">
        <v>125</v>
      </c>
      <c r="D96" s="32"/>
      <c r="E96" s="32"/>
      <c r="F96" s="32"/>
      <c r="G96" s="32"/>
      <c r="H96" s="32"/>
      <c r="I96" s="32"/>
      <c r="J96" s="125">
        <f>BK96</f>
        <v>0</v>
      </c>
      <c r="K96" s="32"/>
      <c r="L96" s="33"/>
      <c r="M96" s="60"/>
      <c r="N96" s="51"/>
      <c r="O96" s="61"/>
      <c r="P96" s="126">
        <f>P97+P337</f>
        <v>0</v>
      </c>
      <c r="Q96" s="61"/>
      <c r="R96" s="126">
        <f>R97+R337</f>
        <v>119.48827347999999</v>
      </c>
      <c r="S96" s="61"/>
      <c r="T96" s="127">
        <f>T97+T337</f>
        <v>36.424299999999995</v>
      </c>
      <c r="U96" s="32"/>
      <c r="V96" s="32"/>
      <c r="W96" s="32"/>
      <c r="X96" s="32"/>
      <c r="Y96" s="32"/>
      <c r="Z96" s="32"/>
      <c r="AA96" s="32"/>
      <c r="AB96" s="32"/>
      <c r="AC96" s="32"/>
      <c r="AD96" s="32"/>
      <c r="AE96" s="32"/>
      <c r="AT96" s="17" t="s">
        <v>69</v>
      </c>
      <c r="AU96" s="17" t="s">
        <v>106</v>
      </c>
      <c r="BK96" s="128">
        <f>BK97+BK337</f>
        <v>0</v>
      </c>
    </row>
    <row r="97" spans="1:65" s="12" customFormat="1" ht="25.9" customHeight="1">
      <c r="B97" s="129"/>
      <c r="D97" s="130" t="s">
        <v>69</v>
      </c>
      <c r="E97" s="131" t="s">
        <v>126</v>
      </c>
      <c r="F97" s="131" t="s">
        <v>127</v>
      </c>
      <c r="I97" s="132"/>
      <c r="J97" s="133">
        <f>BK97</f>
        <v>0</v>
      </c>
      <c r="L97" s="129"/>
      <c r="M97" s="134"/>
      <c r="N97" s="135"/>
      <c r="O97" s="135"/>
      <c r="P97" s="136">
        <f>P98+P155+P194+P211+P232+P292+P322+P335</f>
        <v>0</v>
      </c>
      <c r="Q97" s="135"/>
      <c r="R97" s="136">
        <f>R98+R155+R194+R211+R232+R292+R322+R335</f>
        <v>119.07745347999999</v>
      </c>
      <c r="S97" s="135"/>
      <c r="T97" s="137">
        <f>T98+T155+T194+T211+T232+T292+T322+T335</f>
        <v>36.328299999999999</v>
      </c>
      <c r="AR97" s="130" t="s">
        <v>78</v>
      </c>
      <c r="AT97" s="138" t="s">
        <v>69</v>
      </c>
      <c r="AU97" s="138" t="s">
        <v>70</v>
      </c>
      <c r="AY97" s="130" t="s">
        <v>128</v>
      </c>
      <c r="BK97" s="139">
        <f>BK98+BK155+BK194+BK211+BK232+BK292+BK322+BK335</f>
        <v>0</v>
      </c>
    </row>
    <row r="98" spans="1:65" s="12" customFormat="1" ht="22.9" customHeight="1">
      <c r="B98" s="129"/>
      <c r="D98" s="130" t="s">
        <v>69</v>
      </c>
      <c r="E98" s="140" t="s">
        <v>78</v>
      </c>
      <c r="F98" s="140" t="s">
        <v>129</v>
      </c>
      <c r="I98" s="132"/>
      <c r="J98" s="141">
        <f>BK98</f>
        <v>0</v>
      </c>
      <c r="L98" s="129"/>
      <c r="M98" s="134"/>
      <c r="N98" s="135"/>
      <c r="O98" s="135"/>
      <c r="P98" s="136">
        <f>SUM(P99:P154)</f>
        <v>0</v>
      </c>
      <c r="Q98" s="135"/>
      <c r="R98" s="136">
        <f>SUM(R99:R154)</f>
        <v>4.2480000000000004E-2</v>
      </c>
      <c r="S98" s="135"/>
      <c r="T98" s="137">
        <f>SUM(T99:T154)</f>
        <v>21.815799999999999</v>
      </c>
      <c r="AR98" s="130" t="s">
        <v>78</v>
      </c>
      <c r="AT98" s="138" t="s">
        <v>69</v>
      </c>
      <c r="AU98" s="138" t="s">
        <v>78</v>
      </c>
      <c r="AY98" s="130" t="s">
        <v>128</v>
      </c>
      <c r="BK98" s="139">
        <f>SUM(BK99:BK154)</f>
        <v>0</v>
      </c>
    </row>
    <row r="99" spans="1:65" s="2" customFormat="1" ht="62.65" customHeight="1">
      <c r="A99" s="32"/>
      <c r="B99" s="142"/>
      <c r="C99" s="143" t="s">
        <v>78</v>
      </c>
      <c r="D99" s="143" t="s">
        <v>130</v>
      </c>
      <c r="E99" s="144" t="s">
        <v>463</v>
      </c>
      <c r="F99" s="145" t="s">
        <v>464</v>
      </c>
      <c r="G99" s="146" t="s">
        <v>145</v>
      </c>
      <c r="H99" s="147">
        <v>3.75</v>
      </c>
      <c r="I99" s="148"/>
      <c r="J99" s="149">
        <f>ROUND(I99*H99,2)</f>
        <v>0</v>
      </c>
      <c r="K99" s="145" t="s">
        <v>134</v>
      </c>
      <c r="L99" s="33"/>
      <c r="M99" s="150" t="s">
        <v>3</v>
      </c>
      <c r="N99" s="151" t="s">
        <v>41</v>
      </c>
      <c r="O99" s="53"/>
      <c r="P99" s="152">
        <f>O99*H99</f>
        <v>0</v>
      </c>
      <c r="Q99" s="152">
        <v>0</v>
      </c>
      <c r="R99" s="152">
        <f>Q99*H99</f>
        <v>0</v>
      </c>
      <c r="S99" s="152">
        <v>0.26</v>
      </c>
      <c r="T99" s="153">
        <f>S99*H99</f>
        <v>0.97500000000000009</v>
      </c>
      <c r="U99" s="32"/>
      <c r="V99" s="32"/>
      <c r="W99" s="32"/>
      <c r="X99" s="32"/>
      <c r="Y99" s="32"/>
      <c r="Z99" s="32"/>
      <c r="AA99" s="32"/>
      <c r="AB99" s="32"/>
      <c r="AC99" s="32"/>
      <c r="AD99" s="32"/>
      <c r="AE99" s="32"/>
      <c r="AR99" s="154" t="s">
        <v>135</v>
      </c>
      <c r="AT99" s="154" t="s">
        <v>130</v>
      </c>
      <c r="AU99" s="154" t="s">
        <v>80</v>
      </c>
      <c r="AY99" s="17" t="s">
        <v>128</v>
      </c>
      <c r="BE99" s="155">
        <f>IF(N99="základní",J99,0)</f>
        <v>0</v>
      </c>
      <c r="BF99" s="155">
        <f>IF(N99="snížená",J99,0)</f>
        <v>0</v>
      </c>
      <c r="BG99" s="155">
        <f>IF(N99="zákl. přenesená",J99,0)</f>
        <v>0</v>
      </c>
      <c r="BH99" s="155">
        <f>IF(N99="sníž. přenesená",J99,0)</f>
        <v>0</v>
      </c>
      <c r="BI99" s="155">
        <f>IF(N99="nulová",J99,0)</f>
        <v>0</v>
      </c>
      <c r="BJ99" s="17" t="s">
        <v>78</v>
      </c>
      <c r="BK99" s="155">
        <f>ROUND(I99*H99,2)</f>
        <v>0</v>
      </c>
      <c r="BL99" s="17" t="s">
        <v>135</v>
      </c>
      <c r="BM99" s="154" t="s">
        <v>465</v>
      </c>
    </row>
    <row r="100" spans="1:65" s="2" customFormat="1" ht="162">
      <c r="A100" s="32"/>
      <c r="B100" s="33"/>
      <c r="C100" s="32"/>
      <c r="D100" s="156" t="s">
        <v>137</v>
      </c>
      <c r="E100" s="32"/>
      <c r="F100" s="157" t="s">
        <v>149</v>
      </c>
      <c r="G100" s="32"/>
      <c r="H100" s="32"/>
      <c r="I100" s="158"/>
      <c r="J100" s="32"/>
      <c r="K100" s="32"/>
      <c r="L100" s="33"/>
      <c r="M100" s="159"/>
      <c r="N100" s="160"/>
      <c r="O100" s="53"/>
      <c r="P100" s="53"/>
      <c r="Q100" s="53"/>
      <c r="R100" s="53"/>
      <c r="S100" s="53"/>
      <c r="T100" s="54"/>
      <c r="U100" s="32"/>
      <c r="V100" s="32"/>
      <c r="W100" s="32"/>
      <c r="X100" s="32"/>
      <c r="Y100" s="32"/>
      <c r="Z100" s="32"/>
      <c r="AA100" s="32"/>
      <c r="AB100" s="32"/>
      <c r="AC100" s="32"/>
      <c r="AD100" s="32"/>
      <c r="AE100" s="32"/>
      <c r="AT100" s="17" t="s">
        <v>137</v>
      </c>
      <c r="AU100" s="17" t="s">
        <v>80</v>
      </c>
    </row>
    <row r="101" spans="1:65" s="13" customFormat="1">
      <c r="B101" s="161"/>
      <c r="D101" s="156" t="s">
        <v>139</v>
      </c>
      <c r="E101" s="162" t="s">
        <v>3</v>
      </c>
      <c r="F101" s="163" t="s">
        <v>466</v>
      </c>
      <c r="H101" s="164">
        <v>3.75</v>
      </c>
      <c r="I101" s="165"/>
      <c r="L101" s="161"/>
      <c r="M101" s="166"/>
      <c r="N101" s="167"/>
      <c r="O101" s="167"/>
      <c r="P101" s="167"/>
      <c r="Q101" s="167"/>
      <c r="R101" s="167"/>
      <c r="S101" s="167"/>
      <c r="T101" s="168"/>
      <c r="AT101" s="162" t="s">
        <v>139</v>
      </c>
      <c r="AU101" s="162" t="s">
        <v>80</v>
      </c>
      <c r="AV101" s="13" t="s">
        <v>80</v>
      </c>
      <c r="AW101" s="13" t="s">
        <v>32</v>
      </c>
      <c r="AX101" s="13" t="s">
        <v>78</v>
      </c>
      <c r="AY101" s="162" t="s">
        <v>128</v>
      </c>
    </row>
    <row r="102" spans="1:65" s="2" customFormat="1" ht="76.400000000000006" customHeight="1">
      <c r="A102" s="32"/>
      <c r="B102" s="142"/>
      <c r="C102" s="143" t="s">
        <v>80</v>
      </c>
      <c r="D102" s="143" t="s">
        <v>130</v>
      </c>
      <c r="E102" s="144" t="s">
        <v>467</v>
      </c>
      <c r="F102" s="145" t="s">
        <v>468</v>
      </c>
      <c r="G102" s="146" t="s">
        <v>145</v>
      </c>
      <c r="H102" s="147">
        <v>21.05</v>
      </c>
      <c r="I102" s="148"/>
      <c r="J102" s="149">
        <f>ROUND(I102*H102,2)</f>
        <v>0</v>
      </c>
      <c r="K102" s="145" t="s">
        <v>134</v>
      </c>
      <c r="L102" s="33"/>
      <c r="M102" s="150" t="s">
        <v>3</v>
      </c>
      <c r="N102" s="151" t="s">
        <v>41</v>
      </c>
      <c r="O102" s="53"/>
      <c r="P102" s="152">
        <f>O102*H102</f>
        <v>0</v>
      </c>
      <c r="Q102" s="152">
        <v>0</v>
      </c>
      <c r="R102" s="152">
        <f>Q102*H102</f>
        <v>0</v>
      </c>
      <c r="S102" s="152">
        <v>0.57999999999999996</v>
      </c>
      <c r="T102" s="153">
        <f>S102*H102</f>
        <v>12.209</v>
      </c>
      <c r="U102" s="32"/>
      <c r="V102" s="32"/>
      <c r="W102" s="32"/>
      <c r="X102" s="32"/>
      <c r="Y102" s="32"/>
      <c r="Z102" s="32"/>
      <c r="AA102" s="32"/>
      <c r="AB102" s="32"/>
      <c r="AC102" s="32"/>
      <c r="AD102" s="32"/>
      <c r="AE102" s="32"/>
      <c r="AR102" s="154" t="s">
        <v>135</v>
      </c>
      <c r="AT102" s="154" t="s">
        <v>130</v>
      </c>
      <c r="AU102" s="154" t="s">
        <v>80</v>
      </c>
      <c r="AY102" s="17" t="s">
        <v>128</v>
      </c>
      <c r="BE102" s="155">
        <f>IF(N102="základní",J102,0)</f>
        <v>0</v>
      </c>
      <c r="BF102" s="155">
        <f>IF(N102="snížená",J102,0)</f>
        <v>0</v>
      </c>
      <c r="BG102" s="155">
        <f>IF(N102="zákl. přenesená",J102,0)</f>
        <v>0</v>
      </c>
      <c r="BH102" s="155">
        <f>IF(N102="sníž. přenesená",J102,0)</f>
        <v>0</v>
      </c>
      <c r="BI102" s="155">
        <f>IF(N102="nulová",J102,0)</f>
        <v>0</v>
      </c>
      <c r="BJ102" s="17" t="s">
        <v>78</v>
      </c>
      <c r="BK102" s="155">
        <f>ROUND(I102*H102,2)</f>
        <v>0</v>
      </c>
      <c r="BL102" s="17" t="s">
        <v>135</v>
      </c>
      <c r="BM102" s="154" t="s">
        <v>469</v>
      </c>
    </row>
    <row r="103" spans="1:65" s="2" customFormat="1" ht="261">
      <c r="A103" s="32"/>
      <c r="B103" s="33"/>
      <c r="C103" s="32"/>
      <c r="D103" s="156" t="s">
        <v>137</v>
      </c>
      <c r="E103" s="32"/>
      <c r="F103" s="157" t="s">
        <v>470</v>
      </c>
      <c r="G103" s="32"/>
      <c r="H103" s="32"/>
      <c r="I103" s="158"/>
      <c r="J103" s="32"/>
      <c r="K103" s="32"/>
      <c r="L103" s="33"/>
      <c r="M103" s="159"/>
      <c r="N103" s="160"/>
      <c r="O103" s="53"/>
      <c r="P103" s="53"/>
      <c r="Q103" s="53"/>
      <c r="R103" s="53"/>
      <c r="S103" s="53"/>
      <c r="T103" s="54"/>
      <c r="U103" s="32"/>
      <c r="V103" s="32"/>
      <c r="W103" s="32"/>
      <c r="X103" s="32"/>
      <c r="Y103" s="32"/>
      <c r="Z103" s="32"/>
      <c r="AA103" s="32"/>
      <c r="AB103" s="32"/>
      <c r="AC103" s="32"/>
      <c r="AD103" s="32"/>
      <c r="AE103" s="32"/>
      <c r="AT103" s="17" t="s">
        <v>137</v>
      </c>
      <c r="AU103" s="17" t="s">
        <v>80</v>
      </c>
    </row>
    <row r="104" spans="1:65" s="13" customFormat="1">
      <c r="B104" s="161"/>
      <c r="D104" s="156" t="s">
        <v>139</v>
      </c>
      <c r="E104" s="162" t="s">
        <v>3</v>
      </c>
      <c r="F104" s="163" t="s">
        <v>471</v>
      </c>
      <c r="H104" s="164">
        <v>21.05</v>
      </c>
      <c r="I104" s="165"/>
      <c r="L104" s="161"/>
      <c r="M104" s="166"/>
      <c r="N104" s="167"/>
      <c r="O104" s="167"/>
      <c r="P104" s="167"/>
      <c r="Q104" s="167"/>
      <c r="R104" s="167"/>
      <c r="S104" s="167"/>
      <c r="T104" s="168"/>
      <c r="AT104" s="162" t="s">
        <v>139</v>
      </c>
      <c r="AU104" s="162" t="s">
        <v>80</v>
      </c>
      <c r="AV104" s="13" t="s">
        <v>80</v>
      </c>
      <c r="AW104" s="13" t="s">
        <v>32</v>
      </c>
      <c r="AX104" s="13" t="s">
        <v>78</v>
      </c>
      <c r="AY104" s="162" t="s">
        <v>128</v>
      </c>
    </row>
    <row r="105" spans="1:65" s="2" customFormat="1" ht="62.65" customHeight="1">
      <c r="A105" s="32"/>
      <c r="B105" s="142"/>
      <c r="C105" s="143" t="s">
        <v>144</v>
      </c>
      <c r="D105" s="143" t="s">
        <v>130</v>
      </c>
      <c r="E105" s="144" t="s">
        <v>472</v>
      </c>
      <c r="F105" s="145" t="s">
        <v>473</v>
      </c>
      <c r="G105" s="146" t="s">
        <v>145</v>
      </c>
      <c r="H105" s="147">
        <v>21.05</v>
      </c>
      <c r="I105" s="148"/>
      <c r="J105" s="149">
        <f>ROUND(I105*H105,2)</f>
        <v>0</v>
      </c>
      <c r="K105" s="145" t="s">
        <v>134</v>
      </c>
      <c r="L105" s="33"/>
      <c r="M105" s="150" t="s">
        <v>3</v>
      </c>
      <c r="N105" s="151" t="s">
        <v>41</v>
      </c>
      <c r="O105" s="53"/>
      <c r="P105" s="152">
        <f>O105*H105</f>
        <v>0</v>
      </c>
      <c r="Q105" s="152">
        <v>0</v>
      </c>
      <c r="R105" s="152">
        <f>Q105*H105</f>
        <v>0</v>
      </c>
      <c r="S105" s="152">
        <v>0.316</v>
      </c>
      <c r="T105" s="153">
        <f>S105*H105</f>
        <v>6.6518000000000006</v>
      </c>
      <c r="U105" s="32"/>
      <c r="V105" s="32"/>
      <c r="W105" s="32"/>
      <c r="X105" s="32"/>
      <c r="Y105" s="32"/>
      <c r="Z105" s="32"/>
      <c r="AA105" s="32"/>
      <c r="AB105" s="32"/>
      <c r="AC105" s="32"/>
      <c r="AD105" s="32"/>
      <c r="AE105" s="32"/>
      <c r="AR105" s="154" t="s">
        <v>135</v>
      </c>
      <c r="AT105" s="154" t="s">
        <v>130</v>
      </c>
      <c r="AU105" s="154" t="s">
        <v>80</v>
      </c>
      <c r="AY105" s="17" t="s">
        <v>128</v>
      </c>
      <c r="BE105" s="155">
        <f>IF(N105="základní",J105,0)</f>
        <v>0</v>
      </c>
      <c r="BF105" s="155">
        <f>IF(N105="snížená",J105,0)</f>
        <v>0</v>
      </c>
      <c r="BG105" s="155">
        <f>IF(N105="zákl. přenesená",J105,0)</f>
        <v>0</v>
      </c>
      <c r="BH105" s="155">
        <f>IF(N105="sníž. přenesená",J105,0)</f>
        <v>0</v>
      </c>
      <c r="BI105" s="155">
        <f>IF(N105="nulová",J105,0)</f>
        <v>0</v>
      </c>
      <c r="BJ105" s="17" t="s">
        <v>78</v>
      </c>
      <c r="BK105" s="155">
        <f>ROUND(I105*H105,2)</f>
        <v>0</v>
      </c>
      <c r="BL105" s="17" t="s">
        <v>135</v>
      </c>
      <c r="BM105" s="154" t="s">
        <v>474</v>
      </c>
    </row>
    <row r="106" spans="1:65" s="2" customFormat="1" ht="261">
      <c r="A106" s="32"/>
      <c r="B106" s="33"/>
      <c r="C106" s="32"/>
      <c r="D106" s="156" t="s">
        <v>137</v>
      </c>
      <c r="E106" s="32"/>
      <c r="F106" s="157" t="s">
        <v>470</v>
      </c>
      <c r="G106" s="32"/>
      <c r="H106" s="32"/>
      <c r="I106" s="158"/>
      <c r="J106" s="32"/>
      <c r="K106" s="32"/>
      <c r="L106" s="33"/>
      <c r="M106" s="159"/>
      <c r="N106" s="160"/>
      <c r="O106" s="53"/>
      <c r="P106" s="53"/>
      <c r="Q106" s="53"/>
      <c r="R106" s="53"/>
      <c r="S106" s="53"/>
      <c r="T106" s="54"/>
      <c r="U106" s="32"/>
      <c r="V106" s="32"/>
      <c r="W106" s="32"/>
      <c r="X106" s="32"/>
      <c r="Y106" s="32"/>
      <c r="Z106" s="32"/>
      <c r="AA106" s="32"/>
      <c r="AB106" s="32"/>
      <c r="AC106" s="32"/>
      <c r="AD106" s="32"/>
      <c r="AE106" s="32"/>
      <c r="AT106" s="17" t="s">
        <v>137</v>
      </c>
      <c r="AU106" s="17" t="s">
        <v>80</v>
      </c>
    </row>
    <row r="107" spans="1:65" s="13" customFormat="1">
      <c r="B107" s="161"/>
      <c r="D107" s="156" t="s">
        <v>139</v>
      </c>
      <c r="E107" s="162" t="s">
        <v>3</v>
      </c>
      <c r="F107" s="163" t="s">
        <v>471</v>
      </c>
      <c r="H107" s="164">
        <v>21.05</v>
      </c>
      <c r="I107" s="165"/>
      <c r="L107" s="161"/>
      <c r="M107" s="166"/>
      <c r="N107" s="167"/>
      <c r="O107" s="167"/>
      <c r="P107" s="167"/>
      <c r="Q107" s="167"/>
      <c r="R107" s="167"/>
      <c r="S107" s="167"/>
      <c r="T107" s="168"/>
      <c r="AT107" s="162" t="s">
        <v>139</v>
      </c>
      <c r="AU107" s="162" t="s">
        <v>80</v>
      </c>
      <c r="AV107" s="13" t="s">
        <v>80</v>
      </c>
      <c r="AW107" s="13" t="s">
        <v>32</v>
      </c>
      <c r="AX107" s="13" t="s">
        <v>78</v>
      </c>
      <c r="AY107" s="162" t="s">
        <v>128</v>
      </c>
    </row>
    <row r="108" spans="1:65" s="2" customFormat="1" ht="37.9" customHeight="1">
      <c r="A108" s="32"/>
      <c r="B108" s="142"/>
      <c r="C108" s="143" t="s">
        <v>135</v>
      </c>
      <c r="D108" s="143" t="s">
        <v>130</v>
      </c>
      <c r="E108" s="144" t="s">
        <v>475</v>
      </c>
      <c r="F108" s="145" t="s">
        <v>476</v>
      </c>
      <c r="G108" s="146" t="s">
        <v>477</v>
      </c>
      <c r="H108" s="147">
        <v>4</v>
      </c>
      <c r="I108" s="148"/>
      <c r="J108" s="149">
        <f>ROUND(I108*H108,2)</f>
        <v>0</v>
      </c>
      <c r="K108" s="145" t="s">
        <v>134</v>
      </c>
      <c r="L108" s="33"/>
      <c r="M108" s="150" t="s">
        <v>3</v>
      </c>
      <c r="N108" s="151" t="s">
        <v>41</v>
      </c>
      <c r="O108" s="53"/>
      <c r="P108" s="152">
        <f>O108*H108</f>
        <v>0</v>
      </c>
      <c r="Q108" s="152">
        <v>0</v>
      </c>
      <c r="R108" s="152">
        <f>Q108*H108</f>
        <v>0</v>
      </c>
      <c r="S108" s="152">
        <v>0.28999999999999998</v>
      </c>
      <c r="T108" s="153">
        <f>S108*H108</f>
        <v>1.1599999999999999</v>
      </c>
      <c r="U108" s="32"/>
      <c r="V108" s="32"/>
      <c r="W108" s="32"/>
      <c r="X108" s="32"/>
      <c r="Y108" s="32"/>
      <c r="Z108" s="32"/>
      <c r="AA108" s="32"/>
      <c r="AB108" s="32"/>
      <c r="AC108" s="32"/>
      <c r="AD108" s="32"/>
      <c r="AE108" s="32"/>
      <c r="AR108" s="154" t="s">
        <v>135</v>
      </c>
      <c r="AT108" s="154" t="s">
        <v>130</v>
      </c>
      <c r="AU108" s="154" t="s">
        <v>80</v>
      </c>
      <c r="AY108" s="17" t="s">
        <v>128</v>
      </c>
      <c r="BE108" s="155">
        <f>IF(N108="základní",J108,0)</f>
        <v>0</v>
      </c>
      <c r="BF108" s="155">
        <f>IF(N108="snížená",J108,0)</f>
        <v>0</v>
      </c>
      <c r="BG108" s="155">
        <f>IF(N108="zákl. přenesená",J108,0)</f>
        <v>0</v>
      </c>
      <c r="BH108" s="155">
        <f>IF(N108="sníž. přenesená",J108,0)</f>
        <v>0</v>
      </c>
      <c r="BI108" s="155">
        <f>IF(N108="nulová",J108,0)</f>
        <v>0</v>
      </c>
      <c r="BJ108" s="17" t="s">
        <v>78</v>
      </c>
      <c r="BK108" s="155">
        <f>ROUND(I108*H108,2)</f>
        <v>0</v>
      </c>
      <c r="BL108" s="17" t="s">
        <v>135</v>
      </c>
      <c r="BM108" s="154" t="s">
        <v>478</v>
      </c>
    </row>
    <row r="109" spans="1:65" s="2" customFormat="1" ht="180">
      <c r="A109" s="32"/>
      <c r="B109" s="33"/>
      <c r="C109" s="32"/>
      <c r="D109" s="156" t="s">
        <v>137</v>
      </c>
      <c r="E109" s="32"/>
      <c r="F109" s="157" t="s">
        <v>479</v>
      </c>
      <c r="G109" s="32"/>
      <c r="H109" s="32"/>
      <c r="I109" s="158"/>
      <c r="J109" s="32"/>
      <c r="K109" s="32"/>
      <c r="L109" s="33"/>
      <c r="M109" s="159"/>
      <c r="N109" s="160"/>
      <c r="O109" s="53"/>
      <c r="P109" s="53"/>
      <c r="Q109" s="53"/>
      <c r="R109" s="53"/>
      <c r="S109" s="53"/>
      <c r="T109" s="54"/>
      <c r="U109" s="32"/>
      <c r="V109" s="32"/>
      <c r="W109" s="32"/>
      <c r="X109" s="32"/>
      <c r="Y109" s="32"/>
      <c r="Z109" s="32"/>
      <c r="AA109" s="32"/>
      <c r="AB109" s="32"/>
      <c r="AC109" s="32"/>
      <c r="AD109" s="32"/>
      <c r="AE109" s="32"/>
      <c r="AT109" s="17" t="s">
        <v>137</v>
      </c>
      <c r="AU109" s="17" t="s">
        <v>80</v>
      </c>
    </row>
    <row r="110" spans="1:65" s="13" customFormat="1">
      <c r="B110" s="161"/>
      <c r="D110" s="156" t="s">
        <v>139</v>
      </c>
      <c r="E110" s="162" t="s">
        <v>3</v>
      </c>
      <c r="F110" s="163" t="s">
        <v>433</v>
      </c>
      <c r="H110" s="164">
        <v>4</v>
      </c>
      <c r="I110" s="165"/>
      <c r="L110" s="161"/>
      <c r="M110" s="166"/>
      <c r="N110" s="167"/>
      <c r="O110" s="167"/>
      <c r="P110" s="167"/>
      <c r="Q110" s="167"/>
      <c r="R110" s="167"/>
      <c r="S110" s="167"/>
      <c r="T110" s="168"/>
      <c r="AT110" s="162" t="s">
        <v>139</v>
      </c>
      <c r="AU110" s="162" t="s">
        <v>80</v>
      </c>
      <c r="AV110" s="13" t="s">
        <v>80</v>
      </c>
      <c r="AW110" s="13" t="s">
        <v>32</v>
      </c>
      <c r="AX110" s="13" t="s">
        <v>78</v>
      </c>
      <c r="AY110" s="162" t="s">
        <v>128</v>
      </c>
    </row>
    <row r="111" spans="1:65" s="2" customFormat="1" ht="49.15" customHeight="1">
      <c r="A111" s="32"/>
      <c r="B111" s="142"/>
      <c r="C111" s="143" t="s">
        <v>151</v>
      </c>
      <c r="D111" s="143" t="s">
        <v>130</v>
      </c>
      <c r="E111" s="144" t="s">
        <v>480</v>
      </c>
      <c r="F111" s="145" t="s">
        <v>481</v>
      </c>
      <c r="G111" s="146" t="s">
        <v>477</v>
      </c>
      <c r="H111" s="147">
        <v>4</v>
      </c>
      <c r="I111" s="148"/>
      <c r="J111" s="149">
        <f>ROUND(I111*H111,2)</f>
        <v>0</v>
      </c>
      <c r="K111" s="145" t="s">
        <v>134</v>
      </c>
      <c r="L111" s="33"/>
      <c r="M111" s="150" t="s">
        <v>3</v>
      </c>
      <c r="N111" s="151" t="s">
        <v>41</v>
      </c>
      <c r="O111" s="53"/>
      <c r="P111" s="152">
        <f>O111*H111</f>
        <v>0</v>
      </c>
      <c r="Q111" s="152">
        <v>0</v>
      </c>
      <c r="R111" s="152">
        <f>Q111*H111</f>
        <v>0</v>
      </c>
      <c r="S111" s="152">
        <v>0.20499999999999999</v>
      </c>
      <c r="T111" s="153">
        <f>S111*H111</f>
        <v>0.82</v>
      </c>
      <c r="U111" s="32"/>
      <c r="V111" s="32"/>
      <c r="W111" s="32"/>
      <c r="X111" s="32"/>
      <c r="Y111" s="32"/>
      <c r="Z111" s="32"/>
      <c r="AA111" s="32"/>
      <c r="AB111" s="32"/>
      <c r="AC111" s="32"/>
      <c r="AD111" s="32"/>
      <c r="AE111" s="32"/>
      <c r="AR111" s="154" t="s">
        <v>135</v>
      </c>
      <c r="AT111" s="154" t="s">
        <v>130</v>
      </c>
      <c r="AU111" s="154" t="s">
        <v>80</v>
      </c>
      <c r="AY111" s="17" t="s">
        <v>128</v>
      </c>
      <c r="BE111" s="155">
        <f>IF(N111="základní",J111,0)</f>
        <v>0</v>
      </c>
      <c r="BF111" s="155">
        <f>IF(N111="snížená",J111,0)</f>
        <v>0</v>
      </c>
      <c r="BG111" s="155">
        <f>IF(N111="zákl. přenesená",J111,0)</f>
        <v>0</v>
      </c>
      <c r="BH111" s="155">
        <f>IF(N111="sníž. přenesená",J111,0)</f>
        <v>0</v>
      </c>
      <c r="BI111" s="155">
        <f>IF(N111="nulová",J111,0)</f>
        <v>0</v>
      </c>
      <c r="BJ111" s="17" t="s">
        <v>78</v>
      </c>
      <c r="BK111" s="155">
        <f>ROUND(I111*H111,2)</f>
        <v>0</v>
      </c>
      <c r="BL111" s="17" t="s">
        <v>135</v>
      </c>
      <c r="BM111" s="154" t="s">
        <v>482</v>
      </c>
    </row>
    <row r="112" spans="1:65" s="2" customFormat="1" ht="180">
      <c r="A112" s="32"/>
      <c r="B112" s="33"/>
      <c r="C112" s="32"/>
      <c r="D112" s="156" t="s">
        <v>137</v>
      </c>
      <c r="E112" s="32"/>
      <c r="F112" s="157" t="s">
        <v>479</v>
      </c>
      <c r="G112" s="32"/>
      <c r="H112" s="32"/>
      <c r="I112" s="158"/>
      <c r="J112" s="32"/>
      <c r="K112" s="32"/>
      <c r="L112" s="33"/>
      <c r="M112" s="159"/>
      <c r="N112" s="160"/>
      <c r="O112" s="53"/>
      <c r="P112" s="53"/>
      <c r="Q112" s="53"/>
      <c r="R112" s="53"/>
      <c r="S112" s="53"/>
      <c r="T112" s="54"/>
      <c r="U112" s="32"/>
      <c r="V112" s="32"/>
      <c r="W112" s="32"/>
      <c r="X112" s="32"/>
      <c r="Y112" s="32"/>
      <c r="Z112" s="32"/>
      <c r="AA112" s="32"/>
      <c r="AB112" s="32"/>
      <c r="AC112" s="32"/>
      <c r="AD112" s="32"/>
      <c r="AE112" s="32"/>
      <c r="AT112" s="17" t="s">
        <v>137</v>
      </c>
      <c r="AU112" s="17" t="s">
        <v>80</v>
      </c>
    </row>
    <row r="113" spans="1:65" s="13" customFormat="1">
      <c r="B113" s="161"/>
      <c r="D113" s="156" t="s">
        <v>139</v>
      </c>
      <c r="E113" s="162" t="s">
        <v>3</v>
      </c>
      <c r="F113" s="163" t="s">
        <v>433</v>
      </c>
      <c r="H113" s="164">
        <v>4</v>
      </c>
      <c r="I113" s="165"/>
      <c r="L113" s="161"/>
      <c r="M113" s="166"/>
      <c r="N113" s="167"/>
      <c r="O113" s="167"/>
      <c r="P113" s="167"/>
      <c r="Q113" s="167"/>
      <c r="R113" s="167"/>
      <c r="S113" s="167"/>
      <c r="T113" s="168"/>
      <c r="AT113" s="162" t="s">
        <v>139</v>
      </c>
      <c r="AU113" s="162" t="s">
        <v>80</v>
      </c>
      <c r="AV113" s="13" t="s">
        <v>80</v>
      </c>
      <c r="AW113" s="13" t="s">
        <v>32</v>
      </c>
      <c r="AX113" s="13" t="s">
        <v>78</v>
      </c>
      <c r="AY113" s="162" t="s">
        <v>128</v>
      </c>
    </row>
    <row r="114" spans="1:65" s="2" customFormat="1" ht="24.25" customHeight="1">
      <c r="A114" s="32"/>
      <c r="B114" s="142"/>
      <c r="C114" s="143" t="s">
        <v>157</v>
      </c>
      <c r="D114" s="143" t="s">
        <v>130</v>
      </c>
      <c r="E114" s="144" t="s">
        <v>483</v>
      </c>
      <c r="F114" s="145" t="s">
        <v>484</v>
      </c>
      <c r="G114" s="146" t="s">
        <v>160</v>
      </c>
      <c r="H114" s="147">
        <v>206.4</v>
      </c>
      <c r="I114" s="148"/>
      <c r="J114" s="149">
        <f>ROUND(I114*H114,2)</f>
        <v>0</v>
      </c>
      <c r="K114" s="145" t="s">
        <v>134</v>
      </c>
      <c r="L114" s="33"/>
      <c r="M114" s="150" t="s">
        <v>3</v>
      </c>
      <c r="N114" s="151" t="s">
        <v>41</v>
      </c>
      <c r="O114" s="53"/>
      <c r="P114" s="152">
        <f>O114*H114</f>
        <v>0</v>
      </c>
      <c r="Q114" s="152">
        <v>0</v>
      </c>
      <c r="R114" s="152">
        <f>Q114*H114</f>
        <v>0</v>
      </c>
      <c r="S114" s="152">
        <v>0</v>
      </c>
      <c r="T114" s="153">
        <f>S114*H114</f>
        <v>0</v>
      </c>
      <c r="U114" s="32"/>
      <c r="V114" s="32"/>
      <c r="W114" s="32"/>
      <c r="X114" s="32"/>
      <c r="Y114" s="32"/>
      <c r="Z114" s="32"/>
      <c r="AA114" s="32"/>
      <c r="AB114" s="32"/>
      <c r="AC114" s="32"/>
      <c r="AD114" s="32"/>
      <c r="AE114" s="32"/>
      <c r="AR114" s="154" t="s">
        <v>135</v>
      </c>
      <c r="AT114" s="154" t="s">
        <v>130</v>
      </c>
      <c r="AU114" s="154" t="s">
        <v>80</v>
      </c>
      <c r="AY114" s="17" t="s">
        <v>128</v>
      </c>
      <c r="BE114" s="155">
        <f>IF(N114="základní",J114,0)</f>
        <v>0</v>
      </c>
      <c r="BF114" s="155">
        <f>IF(N114="snížená",J114,0)</f>
        <v>0</v>
      </c>
      <c r="BG114" s="155">
        <f>IF(N114="zákl. přenesená",J114,0)</f>
        <v>0</v>
      </c>
      <c r="BH114" s="155">
        <f>IF(N114="sníž. přenesená",J114,0)</f>
        <v>0</v>
      </c>
      <c r="BI114" s="155">
        <f>IF(N114="nulová",J114,0)</f>
        <v>0</v>
      </c>
      <c r="BJ114" s="17" t="s">
        <v>78</v>
      </c>
      <c r="BK114" s="155">
        <f>ROUND(I114*H114,2)</f>
        <v>0</v>
      </c>
      <c r="BL114" s="17" t="s">
        <v>135</v>
      </c>
      <c r="BM114" s="154" t="s">
        <v>485</v>
      </c>
    </row>
    <row r="115" spans="1:65" s="2" customFormat="1" ht="36">
      <c r="A115" s="32"/>
      <c r="B115" s="33"/>
      <c r="C115" s="32"/>
      <c r="D115" s="156" t="s">
        <v>137</v>
      </c>
      <c r="E115" s="32"/>
      <c r="F115" s="157" t="s">
        <v>162</v>
      </c>
      <c r="G115" s="32"/>
      <c r="H115" s="32"/>
      <c r="I115" s="158"/>
      <c r="J115" s="32"/>
      <c r="K115" s="32"/>
      <c r="L115" s="33"/>
      <c r="M115" s="159"/>
      <c r="N115" s="160"/>
      <c r="O115" s="53"/>
      <c r="P115" s="53"/>
      <c r="Q115" s="53"/>
      <c r="R115" s="53"/>
      <c r="S115" s="53"/>
      <c r="T115" s="54"/>
      <c r="U115" s="32"/>
      <c r="V115" s="32"/>
      <c r="W115" s="32"/>
      <c r="X115" s="32"/>
      <c r="Y115" s="32"/>
      <c r="Z115" s="32"/>
      <c r="AA115" s="32"/>
      <c r="AB115" s="32"/>
      <c r="AC115" s="32"/>
      <c r="AD115" s="32"/>
      <c r="AE115" s="32"/>
      <c r="AT115" s="17" t="s">
        <v>137</v>
      </c>
      <c r="AU115" s="17" t="s">
        <v>80</v>
      </c>
    </row>
    <row r="116" spans="1:65" s="13" customFormat="1">
      <c r="B116" s="161"/>
      <c r="D116" s="156" t="s">
        <v>139</v>
      </c>
      <c r="E116" s="162" t="s">
        <v>3</v>
      </c>
      <c r="F116" s="163" t="s">
        <v>486</v>
      </c>
      <c r="H116" s="164">
        <v>206.4</v>
      </c>
      <c r="I116" s="165"/>
      <c r="L116" s="161"/>
      <c r="M116" s="166"/>
      <c r="N116" s="167"/>
      <c r="O116" s="167"/>
      <c r="P116" s="167"/>
      <c r="Q116" s="167"/>
      <c r="R116" s="167"/>
      <c r="S116" s="167"/>
      <c r="T116" s="168"/>
      <c r="AT116" s="162" t="s">
        <v>139</v>
      </c>
      <c r="AU116" s="162" t="s">
        <v>80</v>
      </c>
      <c r="AV116" s="13" t="s">
        <v>80</v>
      </c>
      <c r="AW116" s="13" t="s">
        <v>32</v>
      </c>
      <c r="AX116" s="13" t="s">
        <v>78</v>
      </c>
      <c r="AY116" s="162" t="s">
        <v>128</v>
      </c>
    </row>
    <row r="117" spans="1:65" s="2" customFormat="1" ht="49.15" customHeight="1">
      <c r="A117" s="32"/>
      <c r="B117" s="142"/>
      <c r="C117" s="143" t="s">
        <v>164</v>
      </c>
      <c r="D117" s="143" t="s">
        <v>130</v>
      </c>
      <c r="E117" s="144" t="s">
        <v>487</v>
      </c>
      <c r="F117" s="145" t="s">
        <v>488</v>
      </c>
      <c r="G117" s="146" t="s">
        <v>160</v>
      </c>
      <c r="H117" s="147">
        <v>52</v>
      </c>
      <c r="I117" s="148"/>
      <c r="J117" s="149">
        <f>ROUND(I117*H117,2)</f>
        <v>0</v>
      </c>
      <c r="K117" s="145" t="s">
        <v>134</v>
      </c>
      <c r="L117" s="33"/>
      <c r="M117" s="150" t="s">
        <v>3</v>
      </c>
      <c r="N117" s="151" t="s">
        <v>41</v>
      </c>
      <c r="O117" s="53"/>
      <c r="P117" s="152">
        <f>O117*H117</f>
        <v>0</v>
      </c>
      <c r="Q117" s="152">
        <v>0</v>
      </c>
      <c r="R117" s="152">
        <f>Q117*H117</f>
        <v>0</v>
      </c>
      <c r="S117" s="152">
        <v>0</v>
      </c>
      <c r="T117" s="153">
        <f>S117*H117</f>
        <v>0</v>
      </c>
      <c r="U117" s="32"/>
      <c r="V117" s="32"/>
      <c r="W117" s="32"/>
      <c r="X117" s="32"/>
      <c r="Y117" s="32"/>
      <c r="Z117" s="32"/>
      <c r="AA117" s="32"/>
      <c r="AB117" s="32"/>
      <c r="AC117" s="32"/>
      <c r="AD117" s="32"/>
      <c r="AE117" s="32"/>
      <c r="AR117" s="154" t="s">
        <v>135</v>
      </c>
      <c r="AT117" s="154" t="s">
        <v>130</v>
      </c>
      <c r="AU117" s="154" t="s">
        <v>80</v>
      </c>
      <c r="AY117" s="17" t="s">
        <v>128</v>
      </c>
      <c r="BE117" s="155">
        <f>IF(N117="základní",J117,0)</f>
        <v>0</v>
      </c>
      <c r="BF117" s="155">
        <f>IF(N117="snížená",J117,0)</f>
        <v>0</v>
      </c>
      <c r="BG117" s="155">
        <f>IF(N117="zákl. přenesená",J117,0)</f>
        <v>0</v>
      </c>
      <c r="BH117" s="155">
        <f>IF(N117="sníž. přenesená",J117,0)</f>
        <v>0</v>
      </c>
      <c r="BI117" s="155">
        <f>IF(N117="nulová",J117,0)</f>
        <v>0</v>
      </c>
      <c r="BJ117" s="17" t="s">
        <v>78</v>
      </c>
      <c r="BK117" s="155">
        <f>ROUND(I117*H117,2)</f>
        <v>0</v>
      </c>
      <c r="BL117" s="17" t="s">
        <v>135</v>
      </c>
      <c r="BM117" s="154" t="s">
        <v>489</v>
      </c>
    </row>
    <row r="118" spans="1:65" s="2" customFormat="1" ht="54">
      <c r="A118" s="32"/>
      <c r="B118" s="33"/>
      <c r="C118" s="32"/>
      <c r="D118" s="156" t="s">
        <v>137</v>
      </c>
      <c r="E118" s="32"/>
      <c r="F118" s="157" t="s">
        <v>490</v>
      </c>
      <c r="G118" s="32"/>
      <c r="H118" s="32"/>
      <c r="I118" s="158"/>
      <c r="J118" s="32"/>
      <c r="K118" s="32"/>
      <c r="L118" s="33"/>
      <c r="M118" s="159"/>
      <c r="N118" s="160"/>
      <c r="O118" s="53"/>
      <c r="P118" s="53"/>
      <c r="Q118" s="53"/>
      <c r="R118" s="53"/>
      <c r="S118" s="53"/>
      <c r="T118" s="54"/>
      <c r="U118" s="32"/>
      <c r="V118" s="32"/>
      <c r="W118" s="32"/>
      <c r="X118" s="32"/>
      <c r="Y118" s="32"/>
      <c r="Z118" s="32"/>
      <c r="AA118" s="32"/>
      <c r="AB118" s="32"/>
      <c r="AC118" s="32"/>
      <c r="AD118" s="32"/>
      <c r="AE118" s="32"/>
      <c r="AT118" s="17" t="s">
        <v>137</v>
      </c>
      <c r="AU118" s="17" t="s">
        <v>80</v>
      </c>
    </row>
    <row r="119" spans="1:65" s="13" customFormat="1">
      <c r="B119" s="161"/>
      <c r="D119" s="156" t="s">
        <v>139</v>
      </c>
      <c r="E119" s="162" t="s">
        <v>3</v>
      </c>
      <c r="F119" s="163" t="s">
        <v>491</v>
      </c>
      <c r="H119" s="164">
        <v>52</v>
      </c>
      <c r="I119" s="165"/>
      <c r="L119" s="161"/>
      <c r="M119" s="166"/>
      <c r="N119" s="167"/>
      <c r="O119" s="167"/>
      <c r="P119" s="167"/>
      <c r="Q119" s="167"/>
      <c r="R119" s="167"/>
      <c r="S119" s="167"/>
      <c r="T119" s="168"/>
      <c r="AT119" s="162" t="s">
        <v>139</v>
      </c>
      <c r="AU119" s="162" t="s">
        <v>80</v>
      </c>
      <c r="AV119" s="13" t="s">
        <v>80</v>
      </c>
      <c r="AW119" s="13" t="s">
        <v>32</v>
      </c>
      <c r="AX119" s="13" t="s">
        <v>78</v>
      </c>
      <c r="AY119" s="162" t="s">
        <v>128</v>
      </c>
    </row>
    <row r="120" spans="1:65" s="2" customFormat="1" ht="24.25" customHeight="1">
      <c r="A120" s="32"/>
      <c r="B120" s="142"/>
      <c r="C120" s="143" t="s">
        <v>170</v>
      </c>
      <c r="D120" s="143" t="s">
        <v>130</v>
      </c>
      <c r="E120" s="144" t="s">
        <v>492</v>
      </c>
      <c r="F120" s="145" t="s">
        <v>493</v>
      </c>
      <c r="G120" s="146" t="s">
        <v>160</v>
      </c>
      <c r="H120" s="147">
        <v>16.25</v>
      </c>
      <c r="I120" s="148"/>
      <c r="J120" s="149">
        <f>ROUND(I120*H120,2)</f>
        <v>0</v>
      </c>
      <c r="K120" s="145" t="s">
        <v>134</v>
      </c>
      <c r="L120" s="33"/>
      <c r="M120" s="150" t="s">
        <v>3</v>
      </c>
      <c r="N120" s="151" t="s">
        <v>41</v>
      </c>
      <c r="O120" s="53"/>
      <c r="P120" s="152">
        <f>O120*H120</f>
        <v>0</v>
      </c>
      <c r="Q120" s="152">
        <v>0</v>
      </c>
      <c r="R120" s="152">
        <f>Q120*H120</f>
        <v>0</v>
      </c>
      <c r="S120" s="152">
        <v>0</v>
      </c>
      <c r="T120" s="153">
        <f>S120*H120</f>
        <v>0</v>
      </c>
      <c r="U120" s="32"/>
      <c r="V120" s="32"/>
      <c r="W120" s="32"/>
      <c r="X120" s="32"/>
      <c r="Y120" s="32"/>
      <c r="Z120" s="32"/>
      <c r="AA120" s="32"/>
      <c r="AB120" s="32"/>
      <c r="AC120" s="32"/>
      <c r="AD120" s="32"/>
      <c r="AE120" s="32"/>
      <c r="AR120" s="154" t="s">
        <v>135</v>
      </c>
      <c r="AT120" s="154" t="s">
        <v>130</v>
      </c>
      <c r="AU120" s="154" t="s">
        <v>80</v>
      </c>
      <c r="AY120" s="17" t="s">
        <v>128</v>
      </c>
      <c r="BE120" s="155">
        <f>IF(N120="základní",J120,0)</f>
        <v>0</v>
      </c>
      <c r="BF120" s="155">
        <f>IF(N120="snížená",J120,0)</f>
        <v>0</v>
      </c>
      <c r="BG120" s="155">
        <f>IF(N120="zákl. přenesená",J120,0)</f>
        <v>0</v>
      </c>
      <c r="BH120" s="155">
        <f>IF(N120="sníž. přenesená",J120,0)</f>
        <v>0</v>
      </c>
      <c r="BI120" s="155">
        <f>IF(N120="nulová",J120,0)</f>
        <v>0</v>
      </c>
      <c r="BJ120" s="17" t="s">
        <v>78</v>
      </c>
      <c r="BK120" s="155">
        <f>ROUND(I120*H120,2)</f>
        <v>0</v>
      </c>
      <c r="BL120" s="17" t="s">
        <v>135</v>
      </c>
      <c r="BM120" s="154" t="s">
        <v>494</v>
      </c>
    </row>
    <row r="121" spans="1:65" s="2" customFormat="1" ht="81">
      <c r="A121" s="32"/>
      <c r="B121" s="33"/>
      <c r="C121" s="32"/>
      <c r="D121" s="156" t="s">
        <v>137</v>
      </c>
      <c r="E121" s="32"/>
      <c r="F121" s="157" t="s">
        <v>495</v>
      </c>
      <c r="G121" s="32"/>
      <c r="H121" s="32"/>
      <c r="I121" s="158"/>
      <c r="J121" s="32"/>
      <c r="K121" s="32"/>
      <c r="L121" s="33"/>
      <c r="M121" s="159"/>
      <c r="N121" s="160"/>
      <c r="O121" s="53"/>
      <c r="P121" s="53"/>
      <c r="Q121" s="53"/>
      <c r="R121" s="53"/>
      <c r="S121" s="53"/>
      <c r="T121" s="54"/>
      <c r="U121" s="32"/>
      <c r="V121" s="32"/>
      <c r="W121" s="32"/>
      <c r="X121" s="32"/>
      <c r="Y121" s="32"/>
      <c r="Z121" s="32"/>
      <c r="AA121" s="32"/>
      <c r="AB121" s="32"/>
      <c r="AC121" s="32"/>
      <c r="AD121" s="32"/>
      <c r="AE121" s="32"/>
      <c r="AT121" s="17" t="s">
        <v>137</v>
      </c>
      <c r="AU121" s="17" t="s">
        <v>80</v>
      </c>
    </row>
    <row r="122" spans="1:65" s="13" customFormat="1">
      <c r="B122" s="161"/>
      <c r="D122" s="156" t="s">
        <v>139</v>
      </c>
      <c r="E122" s="162" t="s">
        <v>3</v>
      </c>
      <c r="F122" s="163" t="s">
        <v>496</v>
      </c>
      <c r="H122" s="164">
        <v>16.25</v>
      </c>
      <c r="I122" s="165"/>
      <c r="L122" s="161"/>
      <c r="M122" s="166"/>
      <c r="N122" s="167"/>
      <c r="O122" s="167"/>
      <c r="P122" s="167"/>
      <c r="Q122" s="167"/>
      <c r="R122" s="167"/>
      <c r="S122" s="167"/>
      <c r="T122" s="168"/>
      <c r="AT122" s="162" t="s">
        <v>139</v>
      </c>
      <c r="AU122" s="162" t="s">
        <v>80</v>
      </c>
      <c r="AV122" s="13" t="s">
        <v>80</v>
      </c>
      <c r="AW122" s="13" t="s">
        <v>32</v>
      </c>
      <c r="AX122" s="13" t="s">
        <v>78</v>
      </c>
      <c r="AY122" s="162" t="s">
        <v>128</v>
      </c>
    </row>
    <row r="123" spans="1:65" s="2" customFormat="1" ht="37.9" customHeight="1">
      <c r="A123" s="32"/>
      <c r="B123" s="142"/>
      <c r="C123" s="143" t="s">
        <v>171</v>
      </c>
      <c r="D123" s="143" t="s">
        <v>130</v>
      </c>
      <c r="E123" s="144" t="s">
        <v>497</v>
      </c>
      <c r="F123" s="145" t="s">
        <v>498</v>
      </c>
      <c r="G123" s="146" t="s">
        <v>145</v>
      </c>
      <c r="H123" s="147">
        <v>72</v>
      </c>
      <c r="I123" s="148"/>
      <c r="J123" s="149">
        <f>ROUND(I123*H123,2)</f>
        <v>0</v>
      </c>
      <c r="K123" s="145" t="s">
        <v>134</v>
      </c>
      <c r="L123" s="33"/>
      <c r="M123" s="150" t="s">
        <v>3</v>
      </c>
      <c r="N123" s="151" t="s">
        <v>41</v>
      </c>
      <c r="O123" s="53"/>
      <c r="P123" s="152">
        <f>O123*H123</f>
        <v>0</v>
      </c>
      <c r="Q123" s="152">
        <v>5.9000000000000003E-4</v>
      </c>
      <c r="R123" s="152">
        <f>Q123*H123</f>
        <v>4.2480000000000004E-2</v>
      </c>
      <c r="S123" s="152">
        <v>0</v>
      </c>
      <c r="T123" s="153">
        <f>S123*H123</f>
        <v>0</v>
      </c>
      <c r="U123" s="32"/>
      <c r="V123" s="32"/>
      <c r="W123" s="32"/>
      <c r="X123" s="32"/>
      <c r="Y123" s="32"/>
      <c r="Z123" s="32"/>
      <c r="AA123" s="32"/>
      <c r="AB123" s="32"/>
      <c r="AC123" s="32"/>
      <c r="AD123" s="32"/>
      <c r="AE123" s="32"/>
      <c r="AR123" s="154" t="s">
        <v>135</v>
      </c>
      <c r="AT123" s="154" t="s">
        <v>130</v>
      </c>
      <c r="AU123" s="154" t="s">
        <v>80</v>
      </c>
      <c r="AY123" s="17" t="s">
        <v>128</v>
      </c>
      <c r="BE123" s="155">
        <f>IF(N123="základní",J123,0)</f>
        <v>0</v>
      </c>
      <c r="BF123" s="155">
        <f>IF(N123="snížená",J123,0)</f>
        <v>0</v>
      </c>
      <c r="BG123" s="155">
        <f>IF(N123="zákl. přenesená",J123,0)</f>
        <v>0</v>
      </c>
      <c r="BH123" s="155">
        <f>IF(N123="sníž. přenesená",J123,0)</f>
        <v>0</v>
      </c>
      <c r="BI123" s="155">
        <f>IF(N123="nulová",J123,0)</f>
        <v>0</v>
      </c>
      <c r="BJ123" s="17" t="s">
        <v>78</v>
      </c>
      <c r="BK123" s="155">
        <f>ROUND(I123*H123,2)</f>
        <v>0</v>
      </c>
      <c r="BL123" s="17" t="s">
        <v>135</v>
      </c>
      <c r="BM123" s="154" t="s">
        <v>499</v>
      </c>
    </row>
    <row r="124" spans="1:65" s="2" customFormat="1" ht="36">
      <c r="A124" s="32"/>
      <c r="B124" s="33"/>
      <c r="C124" s="32"/>
      <c r="D124" s="156" t="s">
        <v>137</v>
      </c>
      <c r="E124" s="32"/>
      <c r="F124" s="157" t="s">
        <v>500</v>
      </c>
      <c r="G124" s="32"/>
      <c r="H124" s="32"/>
      <c r="I124" s="158"/>
      <c r="J124" s="32"/>
      <c r="K124" s="32"/>
      <c r="L124" s="33"/>
      <c r="M124" s="159"/>
      <c r="N124" s="160"/>
      <c r="O124" s="53"/>
      <c r="P124" s="53"/>
      <c r="Q124" s="53"/>
      <c r="R124" s="53"/>
      <c r="S124" s="53"/>
      <c r="T124" s="54"/>
      <c r="U124" s="32"/>
      <c r="V124" s="32"/>
      <c r="W124" s="32"/>
      <c r="X124" s="32"/>
      <c r="Y124" s="32"/>
      <c r="Z124" s="32"/>
      <c r="AA124" s="32"/>
      <c r="AB124" s="32"/>
      <c r="AC124" s="32"/>
      <c r="AD124" s="32"/>
      <c r="AE124" s="32"/>
      <c r="AT124" s="17" t="s">
        <v>137</v>
      </c>
      <c r="AU124" s="17" t="s">
        <v>80</v>
      </c>
    </row>
    <row r="125" spans="1:65" s="13" customFormat="1">
      <c r="B125" s="161"/>
      <c r="D125" s="156" t="s">
        <v>139</v>
      </c>
      <c r="E125" s="162" t="s">
        <v>3</v>
      </c>
      <c r="F125" s="163" t="s">
        <v>501</v>
      </c>
      <c r="H125" s="164">
        <v>72</v>
      </c>
      <c r="I125" s="165"/>
      <c r="L125" s="161"/>
      <c r="M125" s="166"/>
      <c r="N125" s="167"/>
      <c r="O125" s="167"/>
      <c r="P125" s="167"/>
      <c r="Q125" s="167"/>
      <c r="R125" s="167"/>
      <c r="S125" s="167"/>
      <c r="T125" s="168"/>
      <c r="AT125" s="162" t="s">
        <v>139</v>
      </c>
      <c r="AU125" s="162" t="s">
        <v>80</v>
      </c>
      <c r="AV125" s="13" t="s">
        <v>80</v>
      </c>
      <c r="AW125" s="13" t="s">
        <v>32</v>
      </c>
      <c r="AX125" s="13" t="s">
        <v>78</v>
      </c>
      <c r="AY125" s="162" t="s">
        <v>128</v>
      </c>
    </row>
    <row r="126" spans="1:65" s="2" customFormat="1" ht="37.9" customHeight="1">
      <c r="A126" s="32"/>
      <c r="B126" s="142"/>
      <c r="C126" s="143" t="s">
        <v>180</v>
      </c>
      <c r="D126" s="143" t="s">
        <v>130</v>
      </c>
      <c r="E126" s="144" t="s">
        <v>502</v>
      </c>
      <c r="F126" s="145" t="s">
        <v>503</v>
      </c>
      <c r="G126" s="146" t="s">
        <v>145</v>
      </c>
      <c r="H126" s="147">
        <v>72</v>
      </c>
      <c r="I126" s="148"/>
      <c r="J126" s="149">
        <f>ROUND(I126*H126,2)</f>
        <v>0</v>
      </c>
      <c r="K126" s="145" t="s">
        <v>134</v>
      </c>
      <c r="L126" s="33"/>
      <c r="M126" s="150" t="s">
        <v>3</v>
      </c>
      <c r="N126" s="151" t="s">
        <v>41</v>
      </c>
      <c r="O126" s="53"/>
      <c r="P126" s="152">
        <f>O126*H126</f>
        <v>0</v>
      </c>
      <c r="Q126" s="152">
        <v>0</v>
      </c>
      <c r="R126" s="152">
        <f>Q126*H126</f>
        <v>0</v>
      </c>
      <c r="S126" s="152">
        <v>0</v>
      </c>
      <c r="T126" s="153">
        <f>S126*H126</f>
        <v>0</v>
      </c>
      <c r="U126" s="32"/>
      <c r="V126" s="32"/>
      <c r="W126" s="32"/>
      <c r="X126" s="32"/>
      <c r="Y126" s="32"/>
      <c r="Z126" s="32"/>
      <c r="AA126" s="32"/>
      <c r="AB126" s="32"/>
      <c r="AC126" s="32"/>
      <c r="AD126" s="32"/>
      <c r="AE126" s="32"/>
      <c r="AR126" s="154" t="s">
        <v>135</v>
      </c>
      <c r="AT126" s="154" t="s">
        <v>130</v>
      </c>
      <c r="AU126" s="154" t="s">
        <v>80</v>
      </c>
      <c r="AY126" s="17" t="s">
        <v>128</v>
      </c>
      <c r="BE126" s="155">
        <f>IF(N126="základní",J126,0)</f>
        <v>0</v>
      </c>
      <c r="BF126" s="155">
        <f>IF(N126="snížená",J126,0)</f>
        <v>0</v>
      </c>
      <c r="BG126" s="155">
        <f>IF(N126="zákl. přenesená",J126,0)</f>
        <v>0</v>
      </c>
      <c r="BH126" s="155">
        <f>IF(N126="sníž. přenesená",J126,0)</f>
        <v>0</v>
      </c>
      <c r="BI126" s="155">
        <f>IF(N126="nulová",J126,0)</f>
        <v>0</v>
      </c>
      <c r="BJ126" s="17" t="s">
        <v>78</v>
      </c>
      <c r="BK126" s="155">
        <f>ROUND(I126*H126,2)</f>
        <v>0</v>
      </c>
      <c r="BL126" s="17" t="s">
        <v>135</v>
      </c>
      <c r="BM126" s="154" t="s">
        <v>504</v>
      </c>
    </row>
    <row r="127" spans="1:65" s="2" customFormat="1" ht="62.65" customHeight="1">
      <c r="A127" s="32"/>
      <c r="B127" s="142"/>
      <c r="C127" s="143" t="s">
        <v>184</v>
      </c>
      <c r="D127" s="143" t="s">
        <v>130</v>
      </c>
      <c r="E127" s="144" t="s">
        <v>172</v>
      </c>
      <c r="F127" s="145" t="s">
        <v>173</v>
      </c>
      <c r="G127" s="146" t="s">
        <v>160</v>
      </c>
      <c r="H127" s="147">
        <v>505.84399999999999</v>
      </c>
      <c r="I127" s="148"/>
      <c r="J127" s="149">
        <f>ROUND(I127*H127,2)</f>
        <v>0</v>
      </c>
      <c r="K127" s="145" t="s">
        <v>134</v>
      </c>
      <c r="L127" s="33"/>
      <c r="M127" s="150" t="s">
        <v>3</v>
      </c>
      <c r="N127" s="151" t="s">
        <v>41</v>
      </c>
      <c r="O127" s="53"/>
      <c r="P127" s="152">
        <f>O127*H127</f>
        <v>0</v>
      </c>
      <c r="Q127" s="152">
        <v>0</v>
      </c>
      <c r="R127" s="152">
        <f>Q127*H127</f>
        <v>0</v>
      </c>
      <c r="S127" s="152">
        <v>0</v>
      </c>
      <c r="T127" s="153">
        <f>S127*H127</f>
        <v>0</v>
      </c>
      <c r="U127" s="32"/>
      <c r="V127" s="32"/>
      <c r="W127" s="32"/>
      <c r="X127" s="32"/>
      <c r="Y127" s="32"/>
      <c r="Z127" s="32"/>
      <c r="AA127" s="32"/>
      <c r="AB127" s="32"/>
      <c r="AC127" s="32"/>
      <c r="AD127" s="32"/>
      <c r="AE127" s="32"/>
      <c r="AR127" s="154" t="s">
        <v>135</v>
      </c>
      <c r="AT127" s="154" t="s">
        <v>130</v>
      </c>
      <c r="AU127" s="154" t="s">
        <v>80</v>
      </c>
      <c r="AY127" s="17" t="s">
        <v>128</v>
      </c>
      <c r="BE127" s="155">
        <f>IF(N127="základní",J127,0)</f>
        <v>0</v>
      </c>
      <c r="BF127" s="155">
        <f>IF(N127="snížená",J127,0)</f>
        <v>0</v>
      </c>
      <c r="BG127" s="155">
        <f>IF(N127="zákl. přenesená",J127,0)</f>
        <v>0</v>
      </c>
      <c r="BH127" s="155">
        <f>IF(N127="sníž. přenesená",J127,0)</f>
        <v>0</v>
      </c>
      <c r="BI127" s="155">
        <f>IF(N127="nulová",J127,0)</f>
        <v>0</v>
      </c>
      <c r="BJ127" s="17" t="s">
        <v>78</v>
      </c>
      <c r="BK127" s="155">
        <f>ROUND(I127*H127,2)</f>
        <v>0</v>
      </c>
      <c r="BL127" s="17" t="s">
        <v>135</v>
      </c>
      <c r="BM127" s="154" t="s">
        <v>505</v>
      </c>
    </row>
    <row r="128" spans="1:65" s="2" customFormat="1" ht="72">
      <c r="A128" s="32"/>
      <c r="B128" s="33"/>
      <c r="C128" s="32"/>
      <c r="D128" s="156" t="s">
        <v>137</v>
      </c>
      <c r="E128" s="32"/>
      <c r="F128" s="157" t="s">
        <v>175</v>
      </c>
      <c r="G128" s="32"/>
      <c r="H128" s="32"/>
      <c r="I128" s="158"/>
      <c r="J128" s="32"/>
      <c r="K128" s="32"/>
      <c r="L128" s="33"/>
      <c r="M128" s="159"/>
      <c r="N128" s="160"/>
      <c r="O128" s="53"/>
      <c r="P128" s="53"/>
      <c r="Q128" s="53"/>
      <c r="R128" s="53"/>
      <c r="S128" s="53"/>
      <c r="T128" s="54"/>
      <c r="U128" s="32"/>
      <c r="V128" s="32"/>
      <c r="W128" s="32"/>
      <c r="X128" s="32"/>
      <c r="Y128" s="32"/>
      <c r="Z128" s="32"/>
      <c r="AA128" s="32"/>
      <c r="AB128" s="32"/>
      <c r="AC128" s="32"/>
      <c r="AD128" s="32"/>
      <c r="AE128" s="32"/>
      <c r="AT128" s="17" t="s">
        <v>137</v>
      </c>
      <c r="AU128" s="17" t="s">
        <v>80</v>
      </c>
    </row>
    <row r="129" spans="1:65" s="13" customFormat="1">
      <c r="B129" s="161"/>
      <c r="D129" s="156" t="s">
        <v>139</v>
      </c>
      <c r="E129" s="162" t="s">
        <v>3</v>
      </c>
      <c r="F129" s="163" t="s">
        <v>506</v>
      </c>
      <c r="H129" s="164">
        <v>252.922</v>
      </c>
      <c r="I129" s="165"/>
      <c r="L129" s="161"/>
      <c r="M129" s="166"/>
      <c r="N129" s="167"/>
      <c r="O129" s="167"/>
      <c r="P129" s="167"/>
      <c r="Q129" s="167"/>
      <c r="R129" s="167"/>
      <c r="S129" s="167"/>
      <c r="T129" s="168"/>
      <c r="AT129" s="162" t="s">
        <v>139</v>
      </c>
      <c r="AU129" s="162" t="s">
        <v>80</v>
      </c>
      <c r="AV129" s="13" t="s">
        <v>80</v>
      </c>
      <c r="AW129" s="13" t="s">
        <v>32</v>
      </c>
      <c r="AX129" s="13" t="s">
        <v>70</v>
      </c>
      <c r="AY129" s="162" t="s">
        <v>128</v>
      </c>
    </row>
    <row r="130" spans="1:65" s="13" customFormat="1" ht="20">
      <c r="B130" s="161"/>
      <c r="D130" s="156" t="s">
        <v>139</v>
      </c>
      <c r="E130" s="162" t="s">
        <v>3</v>
      </c>
      <c r="F130" s="163" t="s">
        <v>507</v>
      </c>
      <c r="H130" s="164">
        <v>252.922</v>
      </c>
      <c r="I130" s="165"/>
      <c r="L130" s="161"/>
      <c r="M130" s="166"/>
      <c r="N130" s="167"/>
      <c r="O130" s="167"/>
      <c r="P130" s="167"/>
      <c r="Q130" s="167"/>
      <c r="R130" s="167"/>
      <c r="S130" s="167"/>
      <c r="T130" s="168"/>
      <c r="AT130" s="162" t="s">
        <v>139</v>
      </c>
      <c r="AU130" s="162" t="s">
        <v>80</v>
      </c>
      <c r="AV130" s="13" t="s">
        <v>80</v>
      </c>
      <c r="AW130" s="13" t="s">
        <v>32</v>
      </c>
      <c r="AX130" s="13" t="s">
        <v>70</v>
      </c>
      <c r="AY130" s="162" t="s">
        <v>128</v>
      </c>
    </row>
    <row r="131" spans="1:65" s="14" customFormat="1">
      <c r="B131" s="169"/>
      <c r="D131" s="156" t="s">
        <v>139</v>
      </c>
      <c r="E131" s="170" t="s">
        <v>3</v>
      </c>
      <c r="F131" s="171" t="s">
        <v>179</v>
      </c>
      <c r="H131" s="172">
        <v>505.84399999999999</v>
      </c>
      <c r="I131" s="173"/>
      <c r="L131" s="169"/>
      <c r="M131" s="174"/>
      <c r="N131" s="175"/>
      <c r="O131" s="175"/>
      <c r="P131" s="175"/>
      <c r="Q131" s="175"/>
      <c r="R131" s="175"/>
      <c r="S131" s="175"/>
      <c r="T131" s="176"/>
      <c r="AT131" s="170" t="s">
        <v>139</v>
      </c>
      <c r="AU131" s="170" t="s">
        <v>80</v>
      </c>
      <c r="AV131" s="14" t="s">
        <v>135</v>
      </c>
      <c r="AW131" s="14" t="s">
        <v>32</v>
      </c>
      <c r="AX131" s="14" t="s">
        <v>78</v>
      </c>
      <c r="AY131" s="170" t="s">
        <v>128</v>
      </c>
    </row>
    <row r="132" spans="1:65" s="2" customFormat="1" ht="62.65" customHeight="1">
      <c r="A132" s="32"/>
      <c r="B132" s="142"/>
      <c r="C132" s="143" t="s">
        <v>190</v>
      </c>
      <c r="D132" s="143" t="s">
        <v>130</v>
      </c>
      <c r="E132" s="144" t="s">
        <v>508</v>
      </c>
      <c r="F132" s="145" t="s">
        <v>509</v>
      </c>
      <c r="G132" s="146" t="s">
        <v>160</v>
      </c>
      <c r="H132" s="147">
        <v>21.728000000000002</v>
      </c>
      <c r="I132" s="148"/>
      <c r="J132" s="149">
        <f>ROUND(I132*H132,2)</f>
        <v>0</v>
      </c>
      <c r="K132" s="145" t="s">
        <v>134</v>
      </c>
      <c r="L132" s="33"/>
      <c r="M132" s="150" t="s">
        <v>3</v>
      </c>
      <c r="N132" s="151" t="s">
        <v>41</v>
      </c>
      <c r="O132" s="53"/>
      <c r="P132" s="152">
        <f>O132*H132</f>
        <v>0</v>
      </c>
      <c r="Q132" s="152">
        <v>0</v>
      </c>
      <c r="R132" s="152">
        <f>Q132*H132</f>
        <v>0</v>
      </c>
      <c r="S132" s="152">
        <v>0</v>
      </c>
      <c r="T132" s="153">
        <f>S132*H132</f>
        <v>0</v>
      </c>
      <c r="U132" s="32"/>
      <c r="V132" s="32"/>
      <c r="W132" s="32"/>
      <c r="X132" s="32"/>
      <c r="Y132" s="32"/>
      <c r="Z132" s="32"/>
      <c r="AA132" s="32"/>
      <c r="AB132" s="32"/>
      <c r="AC132" s="32"/>
      <c r="AD132" s="32"/>
      <c r="AE132" s="32"/>
      <c r="AR132" s="154" t="s">
        <v>135</v>
      </c>
      <c r="AT132" s="154" t="s">
        <v>130</v>
      </c>
      <c r="AU132" s="154" t="s">
        <v>80</v>
      </c>
      <c r="AY132" s="17" t="s">
        <v>128</v>
      </c>
      <c r="BE132" s="155">
        <f>IF(N132="základní",J132,0)</f>
        <v>0</v>
      </c>
      <c r="BF132" s="155">
        <f>IF(N132="snížená",J132,0)</f>
        <v>0</v>
      </c>
      <c r="BG132" s="155">
        <f>IF(N132="zákl. přenesená",J132,0)</f>
        <v>0</v>
      </c>
      <c r="BH132" s="155">
        <f>IF(N132="sníž. přenesená",J132,0)</f>
        <v>0</v>
      </c>
      <c r="BI132" s="155">
        <f>IF(N132="nulová",J132,0)</f>
        <v>0</v>
      </c>
      <c r="BJ132" s="17" t="s">
        <v>78</v>
      </c>
      <c r="BK132" s="155">
        <f>ROUND(I132*H132,2)</f>
        <v>0</v>
      </c>
      <c r="BL132" s="17" t="s">
        <v>135</v>
      </c>
      <c r="BM132" s="154" t="s">
        <v>510</v>
      </c>
    </row>
    <row r="133" spans="1:65" s="2" customFormat="1" ht="72">
      <c r="A133" s="32"/>
      <c r="B133" s="33"/>
      <c r="C133" s="32"/>
      <c r="D133" s="156" t="s">
        <v>137</v>
      </c>
      <c r="E133" s="32"/>
      <c r="F133" s="157" t="s">
        <v>175</v>
      </c>
      <c r="G133" s="32"/>
      <c r="H133" s="32"/>
      <c r="I133" s="158"/>
      <c r="J133" s="32"/>
      <c r="K133" s="32"/>
      <c r="L133" s="33"/>
      <c r="M133" s="159"/>
      <c r="N133" s="160"/>
      <c r="O133" s="53"/>
      <c r="P133" s="53"/>
      <c r="Q133" s="53"/>
      <c r="R133" s="53"/>
      <c r="S133" s="53"/>
      <c r="T133" s="54"/>
      <c r="U133" s="32"/>
      <c r="V133" s="32"/>
      <c r="W133" s="32"/>
      <c r="X133" s="32"/>
      <c r="Y133" s="32"/>
      <c r="Z133" s="32"/>
      <c r="AA133" s="32"/>
      <c r="AB133" s="32"/>
      <c r="AC133" s="32"/>
      <c r="AD133" s="32"/>
      <c r="AE133" s="32"/>
      <c r="AT133" s="17" t="s">
        <v>137</v>
      </c>
      <c r="AU133" s="17" t="s">
        <v>80</v>
      </c>
    </row>
    <row r="134" spans="1:65" s="13" customFormat="1">
      <c r="B134" s="161"/>
      <c r="D134" s="156" t="s">
        <v>139</v>
      </c>
      <c r="E134" s="162" t="s">
        <v>3</v>
      </c>
      <c r="F134" s="163" t="s">
        <v>511</v>
      </c>
      <c r="H134" s="164">
        <v>274.64999999999998</v>
      </c>
      <c r="I134" s="165"/>
      <c r="L134" s="161"/>
      <c r="M134" s="166"/>
      <c r="N134" s="167"/>
      <c r="O134" s="167"/>
      <c r="P134" s="167"/>
      <c r="Q134" s="167"/>
      <c r="R134" s="167"/>
      <c r="S134" s="167"/>
      <c r="T134" s="168"/>
      <c r="AT134" s="162" t="s">
        <v>139</v>
      </c>
      <c r="AU134" s="162" t="s">
        <v>80</v>
      </c>
      <c r="AV134" s="13" t="s">
        <v>80</v>
      </c>
      <c r="AW134" s="13" t="s">
        <v>32</v>
      </c>
      <c r="AX134" s="13" t="s">
        <v>70</v>
      </c>
      <c r="AY134" s="162" t="s">
        <v>128</v>
      </c>
    </row>
    <row r="135" spans="1:65" s="13" customFormat="1">
      <c r="B135" s="161"/>
      <c r="D135" s="156" t="s">
        <v>139</v>
      </c>
      <c r="E135" s="162" t="s">
        <v>3</v>
      </c>
      <c r="F135" s="163" t="s">
        <v>512</v>
      </c>
      <c r="H135" s="164">
        <v>-252.922</v>
      </c>
      <c r="I135" s="165"/>
      <c r="L135" s="161"/>
      <c r="M135" s="166"/>
      <c r="N135" s="167"/>
      <c r="O135" s="167"/>
      <c r="P135" s="167"/>
      <c r="Q135" s="167"/>
      <c r="R135" s="167"/>
      <c r="S135" s="167"/>
      <c r="T135" s="168"/>
      <c r="AT135" s="162" t="s">
        <v>139</v>
      </c>
      <c r="AU135" s="162" t="s">
        <v>80</v>
      </c>
      <c r="AV135" s="13" t="s">
        <v>80</v>
      </c>
      <c r="AW135" s="13" t="s">
        <v>32</v>
      </c>
      <c r="AX135" s="13" t="s">
        <v>70</v>
      </c>
      <c r="AY135" s="162" t="s">
        <v>128</v>
      </c>
    </row>
    <row r="136" spans="1:65" s="14" customFormat="1">
      <c r="B136" s="169"/>
      <c r="D136" s="156" t="s">
        <v>139</v>
      </c>
      <c r="E136" s="170" t="s">
        <v>3</v>
      </c>
      <c r="F136" s="171" t="s">
        <v>179</v>
      </c>
      <c r="H136" s="172">
        <v>21.72799999999998</v>
      </c>
      <c r="I136" s="173"/>
      <c r="L136" s="169"/>
      <c r="M136" s="174"/>
      <c r="N136" s="175"/>
      <c r="O136" s="175"/>
      <c r="P136" s="175"/>
      <c r="Q136" s="175"/>
      <c r="R136" s="175"/>
      <c r="S136" s="175"/>
      <c r="T136" s="176"/>
      <c r="AT136" s="170" t="s">
        <v>139</v>
      </c>
      <c r="AU136" s="170" t="s">
        <v>80</v>
      </c>
      <c r="AV136" s="14" t="s">
        <v>135</v>
      </c>
      <c r="AW136" s="14" t="s">
        <v>32</v>
      </c>
      <c r="AX136" s="14" t="s">
        <v>78</v>
      </c>
      <c r="AY136" s="170" t="s">
        <v>128</v>
      </c>
    </row>
    <row r="137" spans="1:65" s="2" customFormat="1" ht="37.9" customHeight="1">
      <c r="A137" s="32"/>
      <c r="B137" s="142"/>
      <c r="C137" s="143" t="s">
        <v>194</v>
      </c>
      <c r="D137" s="143" t="s">
        <v>130</v>
      </c>
      <c r="E137" s="144" t="s">
        <v>191</v>
      </c>
      <c r="F137" s="145" t="s">
        <v>192</v>
      </c>
      <c r="G137" s="146" t="s">
        <v>160</v>
      </c>
      <c r="H137" s="147">
        <v>252.922</v>
      </c>
      <c r="I137" s="148"/>
      <c r="J137" s="149">
        <f>ROUND(I137*H137,2)</f>
        <v>0</v>
      </c>
      <c r="K137" s="145" t="s">
        <v>134</v>
      </c>
      <c r="L137" s="33"/>
      <c r="M137" s="150" t="s">
        <v>3</v>
      </c>
      <c r="N137" s="151" t="s">
        <v>41</v>
      </c>
      <c r="O137" s="53"/>
      <c r="P137" s="152">
        <f>O137*H137</f>
        <v>0</v>
      </c>
      <c r="Q137" s="152">
        <v>0</v>
      </c>
      <c r="R137" s="152">
        <f>Q137*H137</f>
        <v>0</v>
      </c>
      <c r="S137" s="152">
        <v>0</v>
      </c>
      <c r="T137" s="153">
        <f>S137*H137</f>
        <v>0</v>
      </c>
      <c r="U137" s="32"/>
      <c r="V137" s="32"/>
      <c r="W137" s="32"/>
      <c r="X137" s="32"/>
      <c r="Y137" s="32"/>
      <c r="Z137" s="32"/>
      <c r="AA137" s="32"/>
      <c r="AB137" s="32"/>
      <c r="AC137" s="32"/>
      <c r="AD137" s="32"/>
      <c r="AE137" s="32"/>
      <c r="AR137" s="154" t="s">
        <v>135</v>
      </c>
      <c r="AT137" s="154" t="s">
        <v>130</v>
      </c>
      <c r="AU137" s="154" t="s">
        <v>80</v>
      </c>
      <c r="AY137" s="17" t="s">
        <v>128</v>
      </c>
      <c r="BE137" s="155">
        <f>IF(N137="základní",J137,0)</f>
        <v>0</v>
      </c>
      <c r="BF137" s="155">
        <f>IF(N137="snížená",J137,0)</f>
        <v>0</v>
      </c>
      <c r="BG137" s="155">
        <f>IF(N137="zákl. přenesená",J137,0)</f>
        <v>0</v>
      </c>
      <c r="BH137" s="155">
        <f>IF(N137="sníž. přenesená",J137,0)</f>
        <v>0</v>
      </c>
      <c r="BI137" s="155">
        <f>IF(N137="nulová",J137,0)</f>
        <v>0</v>
      </c>
      <c r="BJ137" s="17" t="s">
        <v>78</v>
      </c>
      <c r="BK137" s="155">
        <f>ROUND(I137*H137,2)</f>
        <v>0</v>
      </c>
      <c r="BL137" s="17" t="s">
        <v>135</v>
      </c>
      <c r="BM137" s="154" t="s">
        <v>513</v>
      </c>
    </row>
    <row r="138" spans="1:65" s="2" customFormat="1" ht="126">
      <c r="A138" s="32"/>
      <c r="B138" s="33"/>
      <c r="C138" s="32"/>
      <c r="D138" s="156" t="s">
        <v>137</v>
      </c>
      <c r="E138" s="32"/>
      <c r="F138" s="157" t="s">
        <v>188</v>
      </c>
      <c r="G138" s="32"/>
      <c r="H138" s="32"/>
      <c r="I138" s="158"/>
      <c r="J138" s="32"/>
      <c r="K138" s="32"/>
      <c r="L138" s="33"/>
      <c r="M138" s="159"/>
      <c r="N138" s="160"/>
      <c r="O138" s="53"/>
      <c r="P138" s="53"/>
      <c r="Q138" s="53"/>
      <c r="R138" s="53"/>
      <c r="S138" s="53"/>
      <c r="T138" s="54"/>
      <c r="U138" s="32"/>
      <c r="V138" s="32"/>
      <c r="W138" s="32"/>
      <c r="X138" s="32"/>
      <c r="Y138" s="32"/>
      <c r="Z138" s="32"/>
      <c r="AA138" s="32"/>
      <c r="AB138" s="32"/>
      <c r="AC138" s="32"/>
      <c r="AD138" s="32"/>
      <c r="AE138" s="32"/>
      <c r="AT138" s="17" t="s">
        <v>137</v>
      </c>
      <c r="AU138" s="17" t="s">
        <v>80</v>
      </c>
    </row>
    <row r="139" spans="1:65" s="13" customFormat="1" ht="20">
      <c r="B139" s="161"/>
      <c r="D139" s="156" t="s">
        <v>139</v>
      </c>
      <c r="E139" s="162" t="s">
        <v>3</v>
      </c>
      <c r="F139" s="163" t="s">
        <v>507</v>
      </c>
      <c r="H139" s="164">
        <v>252.922</v>
      </c>
      <c r="I139" s="165"/>
      <c r="L139" s="161"/>
      <c r="M139" s="166"/>
      <c r="N139" s="167"/>
      <c r="O139" s="167"/>
      <c r="P139" s="167"/>
      <c r="Q139" s="167"/>
      <c r="R139" s="167"/>
      <c r="S139" s="167"/>
      <c r="T139" s="168"/>
      <c r="AT139" s="162" t="s">
        <v>139</v>
      </c>
      <c r="AU139" s="162" t="s">
        <v>80</v>
      </c>
      <c r="AV139" s="13" t="s">
        <v>80</v>
      </c>
      <c r="AW139" s="13" t="s">
        <v>32</v>
      </c>
      <c r="AX139" s="13" t="s">
        <v>78</v>
      </c>
      <c r="AY139" s="162" t="s">
        <v>128</v>
      </c>
    </row>
    <row r="140" spans="1:65" s="2" customFormat="1" ht="62.65" customHeight="1">
      <c r="A140" s="32"/>
      <c r="B140" s="142"/>
      <c r="C140" s="143" t="s">
        <v>200</v>
      </c>
      <c r="D140" s="143" t="s">
        <v>130</v>
      </c>
      <c r="E140" s="144" t="s">
        <v>352</v>
      </c>
      <c r="F140" s="145" t="s">
        <v>353</v>
      </c>
      <c r="G140" s="146" t="s">
        <v>160</v>
      </c>
      <c r="H140" s="147">
        <v>206.4</v>
      </c>
      <c r="I140" s="148"/>
      <c r="J140" s="149">
        <f>ROUND(I140*H140,2)</f>
        <v>0</v>
      </c>
      <c r="K140" s="145" t="s">
        <v>134</v>
      </c>
      <c r="L140" s="33"/>
      <c r="M140" s="150" t="s">
        <v>3</v>
      </c>
      <c r="N140" s="151" t="s">
        <v>41</v>
      </c>
      <c r="O140" s="53"/>
      <c r="P140" s="152">
        <f>O140*H140</f>
        <v>0</v>
      </c>
      <c r="Q140" s="152">
        <v>0</v>
      </c>
      <c r="R140" s="152">
        <f>Q140*H140</f>
        <v>0</v>
      </c>
      <c r="S140" s="152">
        <v>0</v>
      </c>
      <c r="T140" s="153">
        <f>S140*H140</f>
        <v>0</v>
      </c>
      <c r="U140" s="32"/>
      <c r="V140" s="32"/>
      <c r="W140" s="32"/>
      <c r="X140" s="32"/>
      <c r="Y140" s="32"/>
      <c r="Z140" s="32"/>
      <c r="AA140" s="32"/>
      <c r="AB140" s="32"/>
      <c r="AC140" s="32"/>
      <c r="AD140" s="32"/>
      <c r="AE140" s="32"/>
      <c r="AR140" s="154" t="s">
        <v>135</v>
      </c>
      <c r="AT140" s="154" t="s">
        <v>130</v>
      </c>
      <c r="AU140" s="154" t="s">
        <v>80</v>
      </c>
      <c r="AY140" s="17" t="s">
        <v>128</v>
      </c>
      <c r="BE140" s="155">
        <f>IF(N140="základní",J140,0)</f>
        <v>0</v>
      </c>
      <c r="BF140" s="155">
        <f>IF(N140="snížená",J140,0)</f>
        <v>0</v>
      </c>
      <c r="BG140" s="155">
        <f>IF(N140="zákl. přenesená",J140,0)</f>
        <v>0</v>
      </c>
      <c r="BH140" s="155">
        <f>IF(N140="sníž. přenesená",J140,0)</f>
        <v>0</v>
      </c>
      <c r="BI140" s="155">
        <f>IF(N140="nulová",J140,0)</f>
        <v>0</v>
      </c>
      <c r="BJ140" s="17" t="s">
        <v>78</v>
      </c>
      <c r="BK140" s="155">
        <f>ROUND(I140*H140,2)</f>
        <v>0</v>
      </c>
      <c r="BL140" s="17" t="s">
        <v>135</v>
      </c>
      <c r="BM140" s="154" t="s">
        <v>514</v>
      </c>
    </row>
    <row r="141" spans="1:65" s="2" customFormat="1" ht="54">
      <c r="A141" s="32"/>
      <c r="B141" s="33"/>
      <c r="C141" s="32"/>
      <c r="D141" s="156" t="s">
        <v>137</v>
      </c>
      <c r="E141" s="32"/>
      <c r="F141" s="157" t="s">
        <v>355</v>
      </c>
      <c r="G141" s="32"/>
      <c r="H141" s="32"/>
      <c r="I141" s="158"/>
      <c r="J141" s="32"/>
      <c r="K141" s="32"/>
      <c r="L141" s="33"/>
      <c r="M141" s="159"/>
      <c r="N141" s="160"/>
      <c r="O141" s="53"/>
      <c r="P141" s="53"/>
      <c r="Q141" s="53"/>
      <c r="R141" s="53"/>
      <c r="S141" s="53"/>
      <c r="T141" s="54"/>
      <c r="U141" s="32"/>
      <c r="V141" s="32"/>
      <c r="W141" s="32"/>
      <c r="X141" s="32"/>
      <c r="Y141" s="32"/>
      <c r="Z141" s="32"/>
      <c r="AA141" s="32"/>
      <c r="AB141" s="32"/>
      <c r="AC141" s="32"/>
      <c r="AD141" s="32"/>
      <c r="AE141" s="32"/>
      <c r="AT141" s="17" t="s">
        <v>137</v>
      </c>
      <c r="AU141" s="17" t="s">
        <v>80</v>
      </c>
    </row>
    <row r="142" spans="1:65" s="13" customFormat="1">
      <c r="B142" s="161"/>
      <c r="D142" s="156" t="s">
        <v>139</v>
      </c>
      <c r="E142" s="162" t="s">
        <v>3</v>
      </c>
      <c r="F142" s="163" t="s">
        <v>486</v>
      </c>
      <c r="H142" s="164">
        <v>206.4</v>
      </c>
      <c r="I142" s="165"/>
      <c r="L142" s="161"/>
      <c r="M142" s="166"/>
      <c r="N142" s="167"/>
      <c r="O142" s="167"/>
      <c r="P142" s="167"/>
      <c r="Q142" s="167"/>
      <c r="R142" s="167"/>
      <c r="S142" s="167"/>
      <c r="T142" s="168"/>
      <c r="AT142" s="162" t="s">
        <v>139</v>
      </c>
      <c r="AU142" s="162" t="s">
        <v>80</v>
      </c>
      <c r="AV142" s="13" t="s">
        <v>80</v>
      </c>
      <c r="AW142" s="13" t="s">
        <v>32</v>
      </c>
      <c r="AX142" s="13" t="s">
        <v>78</v>
      </c>
      <c r="AY142" s="162" t="s">
        <v>128</v>
      </c>
    </row>
    <row r="143" spans="1:65" s="2" customFormat="1" ht="37.9" customHeight="1">
      <c r="A143" s="32"/>
      <c r="B143" s="142"/>
      <c r="C143" s="143" t="s">
        <v>9</v>
      </c>
      <c r="D143" s="143" t="s">
        <v>130</v>
      </c>
      <c r="E143" s="144" t="s">
        <v>356</v>
      </c>
      <c r="F143" s="145" t="s">
        <v>357</v>
      </c>
      <c r="G143" s="146" t="s">
        <v>314</v>
      </c>
      <c r="H143" s="147">
        <v>43.456000000000003</v>
      </c>
      <c r="I143" s="148"/>
      <c r="J143" s="149">
        <f>ROUND(I143*H143,2)</f>
        <v>0</v>
      </c>
      <c r="K143" s="145" t="s">
        <v>134</v>
      </c>
      <c r="L143" s="33"/>
      <c r="M143" s="150" t="s">
        <v>3</v>
      </c>
      <c r="N143" s="151" t="s">
        <v>41</v>
      </c>
      <c r="O143" s="53"/>
      <c r="P143" s="152">
        <f>O143*H143</f>
        <v>0</v>
      </c>
      <c r="Q143" s="152">
        <v>0</v>
      </c>
      <c r="R143" s="152">
        <f>Q143*H143</f>
        <v>0</v>
      </c>
      <c r="S143" s="152">
        <v>0</v>
      </c>
      <c r="T143" s="153">
        <f>S143*H143</f>
        <v>0</v>
      </c>
      <c r="U143" s="32"/>
      <c r="V143" s="32"/>
      <c r="W143" s="32"/>
      <c r="X143" s="32"/>
      <c r="Y143" s="32"/>
      <c r="Z143" s="32"/>
      <c r="AA143" s="32"/>
      <c r="AB143" s="32"/>
      <c r="AC143" s="32"/>
      <c r="AD143" s="32"/>
      <c r="AE143" s="32"/>
      <c r="AR143" s="154" t="s">
        <v>135</v>
      </c>
      <c r="AT143" s="154" t="s">
        <v>130</v>
      </c>
      <c r="AU143" s="154" t="s">
        <v>80</v>
      </c>
      <c r="AY143" s="17" t="s">
        <v>128</v>
      </c>
      <c r="BE143" s="155">
        <f>IF(N143="základní",J143,0)</f>
        <v>0</v>
      </c>
      <c r="BF143" s="155">
        <f>IF(N143="snížená",J143,0)</f>
        <v>0</v>
      </c>
      <c r="BG143" s="155">
        <f>IF(N143="zákl. přenesená",J143,0)</f>
        <v>0</v>
      </c>
      <c r="BH143" s="155">
        <f>IF(N143="sníž. přenesená",J143,0)</f>
        <v>0</v>
      </c>
      <c r="BI143" s="155">
        <f>IF(N143="nulová",J143,0)</f>
        <v>0</v>
      </c>
      <c r="BJ143" s="17" t="s">
        <v>78</v>
      </c>
      <c r="BK143" s="155">
        <f>ROUND(I143*H143,2)</f>
        <v>0</v>
      </c>
      <c r="BL143" s="17" t="s">
        <v>135</v>
      </c>
      <c r="BM143" s="154" t="s">
        <v>515</v>
      </c>
    </row>
    <row r="144" spans="1:65" s="2" customFormat="1" ht="54">
      <c r="A144" s="32"/>
      <c r="B144" s="33"/>
      <c r="C144" s="32"/>
      <c r="D144" s="156" t="s">
        <v>137</v>
      </c>
      <c r="E144" s="32"/>
      <c r="F144" s="157" t="s">
        <v>359</v>
      </c>
      <c r="G144" s="32"/>
      <c r="H144" s="32"/>
      <c r="I144" s="158"/>
      <c r="J144" s="32"/>
      <c r="K144" s="32"/>
      <c r="L144" s="33"/>
      <c r="M144" s="159"/>
      <c r="N144" s="160"/>
      <c r="O144" s="53"/>
      <c r="P144" s="53"/>
      <c r="Q144" s="53"/>
      <c r="R144" s="53"/>
      <c r="S144" s="53"/>
      <c r="T144" s="54"/>
      <c r="U144" s="32"/>
      <c r="V144" s="32"/>
      <c r="W144" s="32"/>
      <c r="X144" s="32"/>
      <c r="Y144" s="32"/>
      <c r="Z144" s="32"/>
      <c r="AA144" s="32"/>
      <c r="AB144" s="32"/>
      <c r="AC144" s="32"/>
      <c r="AD144" s="32"/>
      <c r="AE144" s="32"/>
      <c r="AT144" s="17" t="s">
        <v>137</v>
      </c>
      <c r="AU144" s="17" t="s">
        <v>80</v>
      </c>
    </row>
    <row r="145" spans="1:65" s="13" customFormat="1">
      <c r="B145" s="161"/>
      <c r="D145" s="156" t="s">
        <v>139</v>
      </c>
      <c r="E145" s="162" t="s">
        <v>3</v>
      </c>
      <c r="F145" s="163" t="s">
        <v>516</v>
      </c>
      <c r="H145" s="164">
        <v>43.456000000000003</v>
      </c>
      <c r="I145" s="165"/>
      <c r="L145" s="161"/>
      <c r="M145" s="166"/>
      <c r="N145" s="167"/>
      <c r="O145" s="167"/>
      <c r="P145" s="167"/>
      <c r="Q145" s="167"/>
      <c r="R145" s="167"/>
      <c r="S145" s="167"/>
      <c r="T145" s="168"/>
      <c r="AT145" s="162" t="s">
        <v>139</v>
      </c>
      <c r="AU145" s="162" t="s">
        <v>80</v>
      </c>
      <c r="AV145" s="13" t="s">
        <v>80</v>
      </c>
      <c r="AW145" s="13" t="s">
        <v>32</v>
      </c>
      <c r="AX145" s="13" t="s">
        <v>78</v>
      </c>
      <c r="AY145" s="162" t="s">
        <v>128</v>
      </c>
    </row>
    <row r="146" spans="1:65" s="2" customFormat="1" ht="37.9" customHeight="1">
      <c r="A146" s="32"/>
      <c r="B146" s="142"/>
      <c r="C146" s="143" t="s">
        <v>204</v>
      </c>
      <c r="D146" s="143" t="s">
        <v>130</v>
      </c>
      <c r="E146" s="144" t="s">
        <v>361</v>
      </c>
      <c r="F146" s="145" t="s">
        <v>362</v>
      </c>
      <c r="G146" s="146" t="s">
        <v>160</v>
      </c>
      <c r="H146" s="147">
        <v>21.728000000000002</v>
      </c>
      <c r="I146" s="148"/>
      <c r="J146" s="149">
        <f>ROUND(I146*H146,2)</f>
        <v>0</v>
      </c>
      <c r="K146" s="145" t="s">
        <v>134</v>
      </c>
      <c r="L146" s="33"/>
      <c r="M146" s="150" t="s">
        <v>3</v>
      </c>
      <c r="N146" s="151" t="s">
        <v>41</v>
      </c>
      <c r="O146" s="53"/>
      <c r="P146" s="152">
        <f>O146*H146</f>
        <v>0</v>
      </c>
      <c r="Q146" s="152">
        <v>0</v>
      </c>
      <c r="R146" s="152">
        <f>Q146*H146</f>
        <v>0</v>
      </c>
      <c r="S146" s="152">
        <v>0</v>
      </c>
      <c r="T146" s="153">
        <f>S146*H146</f>
        <v>0</v>
      </c>
      <c r="U146" s="32"/>
      <c r="V146" s="32"/>
      <c r="W146" s="32"/>
      <c r="X146" s="32"/>
      <c r="Y146" s="32"/>
      <c r="Z146" s="32"/>
      <c r="AA146" s="32"/>
      <c r="AB146" s="32"/>
      <c r="AC146" s="32"/>
      <c r="AD146" s="32"/>
      <c r="AE146" s="32"/>
      <c r="AR146" s="154" t="s">
        <v>135</v>
      </c>
      <c r="AT146" s="154" t="s">
        <v>130</v>
      </c>
      <c r="AU146" s="154" t="s">
        <v>80</v>
      </c>
      <c r="AY146" s="17" t="s">
        <v>128</v>
      </c>
      <c r="BE146" s="155">
        <f>IF(N146="základní",J146,0)</f>
        <v>0</v>
      </c>
      <c r="BF146" s="155">
        <f>IF(N146="snížená",J146,0)</f>
        <v>0</v>
      </c>
      <c r="BG146" s="155">
        <f>IF(N146="zákl. přenesená",J146,0)</f>
        <v>0</v>
      </c>
      <c r="BH146" s="155">
        <f>IF(N146="sníž. přenesená",J146,0)</f>
        <v>0</v>
      </c>
      <c r="BI146" s="155">
        <f>IF(N146="nulová",J146,0)</f>
        <v>0</v>
      </c>
      <c r="BJ146" s="17" t="s">
        <v>78</v>
      </c>
      <c r="BK146" s="155">
        <f>ROUND(I146*H146,2)</f>
        <v>0</v>
      </c>
      <c r="BL146" s="17" t="s">
        <v>135</v>
      </c>
      <c r="BM146" s="154" t="s">
        <v>517</v>
      </c>
    </row>
    <row r="147" spans="1:65" s="2" customFormat="1" ht="144">
      <c r="A147" s="32"/>
      <c r="B147" s="33"/>
      <c r="C147" s="32"/>
      <c r="D147" s="156" t="s">
        <v>137</v>
      </c>
      <c r="E147" s="32"/>
      <c r="F147" s="157" t="s">
        <v>364</v>
      </c>
      <c r="G147" s="32"/>
      <c r="H147" s="32"/>
      <c r="I147" s="158"/>
      <c r="J147" s="32"/>
      <c r="K147" s="32"/>
      <c r="L147" s="33"/>
      <c r="M147" s="159"/>
      <c r="N147" s="160"/>
      <c r="O147" s="53"/>
      <c r="P147" s="53"/>
      <c r="Q147" s="53"/>
      <c r="R147" s="53"/>
      <c r="S147" s="53"/>
      <c r="T147" s="54"/>
      <c r="U147" s="32"/>
      <c r="V147" s="32"/>
      <c r="W147" s="32"/>
      <c r="X147" s="32"/>
      <c r="Y147" s="32"/>
      <c r="Z147" s="32"/>
      <c r="AA147" s="32"/>
      <c r="AB147" s="32"/>
      <c r="AC147" s="32"/>
      <c r="AD147" s="32"/>
      <c r="AE147" s="32"/>
      <c r="AT147" s="17" t="s">
        <v>137</v>
      </c>
      <c r="AU147" s="17" t="s">
        <v>80</v>
      </c>
    </row>
    <row r="148" spans="1:65" s="2" customFormat="1" ht="37.9" customHeight="1">
      <c r="A148" s="32"/>
      <c r="B148" s="142"/>
      <c r="C148" s="143" t="s">
        <v>210</v>
      </c>
      <c r="D148" s="143" t="s">
        <v>130</v>
      </c>
      <c r="E148" s="144" t="s">
        <v>518</v>
      </c>
      <c r="F148" s="145" t="s">
        <v>519</v>
      </c>
      <c r="G148" s="146" t="s">
        <v>160</v>
      </c>
      <c r="H148" s="147">
        <v>46.521999999999998</v>
      </c>
      <c r="I148" s="148"/>
      <c r="J148" s="149">
        <f>ROUND(I148*H148,2)</f>
        <v>0</v>
      </c>
      <c r="K148" s="145" t="s">
        <v>134</v>
      </c>
      <c r="L148" s="33"/>
      <c r="M148" s="150" t="s">
        <v>3</v>
      </c>
      <c r="N148" s="151" t="s">
        <v>41</v>
      </c>
      <c r="O148" s="53"/>
      <c r="P148" s="152">
        <f>O148*H148</f>
        <v>0</v>
      </c>
      <c r="Q148" s="152">
        <v>0</v>
      </c>
      <c r="R148" s="152">
        <f>Q148*H148</f>
        <v>0</v>
      </c>
      <c r="S148" s="152">
        <v>0</v>
      </c>
      <c r="T148" s="153">
        <f>S148*H148</f>
        <v>0</v>
      </c>
      <c r="U148" s="32"/>
      <c r="V148" s="32"/>
      <c r="W148" s="32"/>
      <c r="X148" s="32"/>
      <c r="Y148" s="32"/>
      <c r="Z148" s="32"/>
      <c r="AA148" s="32"/>
      <c r="AB148" s="32"/>
      <c r="AC148" s="32"/>
      <c r="AD148" s="32"/>
      <c r="AE148" s="32"/>
      <c r="AR148" s="154" t="s">
        <v>135</v>
      </c>
      <c r="AT148" s="154" t="s">
        <v>130</v>
      </c>
      <c r="AU148" s="154" t="s">
        <v>80</v>
      </c>
      <c r="AY148" s="17" t="s">
        <v>128</v>
      </c>
      <c r="BE148" s="155">
        <f>IF(N148="základní",J148,0)</f>
        <v>0</v>
      </c>
      <c r="BF148" s="155">
        <f>IF(N148="snížená",J148,0)</f>
        <v>0</v>
      </c>
      <c r="BG148" s="155">
        <f>IF(N148="zákl. přenesená",J148,0)</f>
        <v>0</v>
      </c>
      <c r="BH148" s="155">
        <f>IF(N148="sníž. přenesená",J148,0)</f>
        <v>0</v>
      </c>
      <c r="BI148" s="155">
        <f>IF(N148="nulová",J148,0)</f>
        <v>0</v>
      </c>
      <c r="BJ148" s="17" t="s">
        <v>78</v>
      </c>
      <c r="BK148" s="155">
        <f>ROUND(I148*H148,2)</f>
        <v>0</v>
      </c>
      <c r="BL148" s="17" t="s">
        <v>135</v>
      </c>
      <c r="BM148" s="154" t="s">
        <v>520</v>
      </c>
    </row>
    <row r="149" spans="1:65" s="2" customFormat="1" ht="225">
      <c r="A149" s="32"/>
      <c r="B149" s="33"/>
      <c r="C149" s="32"/>
      <c r="D149" s="156" t="s">
        <v>137</v>
      </c>
      <c r="E149" s="32"/>
      <c r="F149" s="157" t="s">
        <v>521</v>
      </c>
      <c r="G149" s="32"/>
      <c r="H149" s="32"/>
      <c r="I149" s="158"/>
      <c r="J149" s="32"/>
      <c r="K149" s="32"/>
      <c r="L149" s="33"/>
      <c r="M149" s="159"/>
      <c r="N149" s="160"/>
      <c r="O149" s="53"/>
      <c r="P149" s="53"/>
      <c r="Q149" s="53"/>
      <c r="R149" s="53"/>
      <c r="S149" s="53"/>
      <c r="T149" s="54"/>
      <c r="U149" s="32"/>
      <c r="V149" s="32"/>
      <c r="W149" s="32"/>
      <c r="X149" s="32"/>
      <c r="Y149" s="32"/>
      <c r="Z149" s="32"/>
      <c r="AA149" s="32"/>
      <c r="AB149" s="32"/>
      <c r="AC149" s="32"/>
      <c r="AD149" s="32"/>
      <c r="AE149" s="32"/>
      <c r="AT149" s="17" t="s">
        <v>137</v>
      </c>
      <c r="AU149" s="17" t="s">
        <v>80</v>
      </c>
    </row>
    <row r="150" spans="1:65" s="13" customFormat="1">
      <c r="B150" s="161"/>
      <c r="D150" s="156" t="s">
        <v>139</v>
      </c>
      <c r="E150" s="162" t="s">
        <v>3</v>
      </c>
      <c r="F150" s="163" t="s">
        <v>522</v>
      </c>
      <c r="H150" s="164">
        <v>37.6</v>
      </c>
      <c r="I150" s="165"/>
      <c r="L150" s="161"/>
      <c r="M150" s="166"/>
      <c r="N150" s="167"/>
      <c r="O150" s="167"/>
      <c r="P150" s="167"/>
      <c r="Q150" s="167"/>
      <c r="R150" s="167"/>
      <c r="S150" s="167"/>
      <c r="T150" s="168"/>
      <c r="AT150" s="162" t="s">
        <v>139</v>
      </c>
      <c r="AU150" s="162" t="s">
        <v>80</v>
      </c>
      <c r="AV150" s="13" t="s">
        <v>80</v>
      </c>
      <c r="AW150" s="13" t="s">
        <v>32</v>
      </c>
      <c r="AX150" s="13" t="s">
        <v>70</v>
      </c>
      <c r="AY150" s="162" t="s">
        <v>128</v>
      </c>
    </row>
    <row r="151" spans="1:65" s="13" customFormat="1">
      <c r="B151" s="161"/>
      <c r="D151" s="156" t="s">
        <v>139</v>
      </c>
      <c r="E151" s="162" t="s">
        <v>3</v>
      </c>
      <c r="F151" s="163" t="s">
        <v>523</v>
      </c>
      <c r="H151" s="164">
        <v>8.9220000000000006</v>
      </c>
      <c r="I151" s="165"/>
      <c r="L151" s="161"/>
      <c r="M151" s="166"/>
      <c r="N151" s="167"/>
      <c r="O151" s="167"/>
      <c r="P151" s="167"/>
      <c r="Q151" s="167"/>
      <c r="R151" s="167"/>
      <c r="S151" s="167"/>
      <c r="T151" s="168"/>
      <c r="AT151" s="162" t="s">
        <v>139</v>
      </c>
      <c r="AU151" s="162" t="s">
        <v>80</v>
      </c>
      <c r="AV151" s="13" t="s">
        <v>80</v>
      </c>
      <c r="AW151" s="13" t="s">
        <v>32</v>
      </c>
      <c r="AX151" s="13" t="s">
        <v>70</v>
      </c>
      <c r="AY151" s="162" t="s">
        <v>128</v>
      </c>
    </row>
    <row r="152" spans="1:65" s="14" customFormat="1">
      <c r="B152" s="169"/>
      <c r="D152" s="156" t="s">
        <v>139</v>
      </c>
      <c r="E152" s="170" t="s">
        <v>3</v>
      </c>
      <c r="F152" s="171" t="s">
        <v>179</v>
      </c>
      <c r="H152" s="172">
        <v>46.522000000000006</v>
      </c>
      <c r="I152" s="173"/>
      <c r="L152" s="169"/>
      <c r="M152" s="174"/>
      <c r="N152" s="175"/>
      <c r="O152" s="175"/>
      <c r="P152" s="175"/>
      <c r="Q152" s="175"/>
      <c r="R152" s="175"/>
      <c r="S152" s="175"/>
      <c r="T152" s="176"/>
      <c r="AT152" s="170" t="s">
        <v>139</v>
      </c>
      <c r="AU152" s="170" t="s">
        <v>80</v>
      </c>
      <c r="AV152" s="14" t="s">
        <v>135</v>
      </c>
      <c r="AW152" s="14" t="s">
        <v>32</v>
      </c>
      <c r="AX152" s="14" t="s">
        <v>78</v>
      </c>
      <c r="AY152" s="170" t="s">
        <v>128</v>
      </c>
    </row>
    <row r="153" spans="1:65" s="2" customFormat="1" ht="14.5" customHeight="1">
      <c r="A153" s="32"/>
      <c r="B153" s="142"/>
      <c r="C153" s="143" t="s">
        <v>216</v>
      </c>
      <c r="D153" s="143" t="s">
        <v>130</v>
      </c>
      <c r="E153" s="144" t="s">
        <v>524</v>
      </c>
      <c r="F153" s="145" t="s">
        <v>525</v>
      </c>
      <c r="G153" s="146" t="s">
        <v>160</v>
      </c>
      <c r="H153" s="147">
        <v>8.5660000000000007</v>
      </c>
      <c r="I153" s="148"/>
      <c r="J153" s="149">
        <f>ROUND(I153*H153,2)</f>
        <v>0</v>
      </c>
      <c r="K153" s="145" t="s">
        <v>3</v>
      </c>
      <c r="L153" s="33"/>
      <c r="M153" s="150" t="s">
        <v>3</v>
      </c>
      <c r="N153" s="151" t="s">
        <v>41</v>
      </c>
      <c r="O153" s="53"/>
      <c r="P153" s="152">
        <f>O153*H153</f>
        <v>0</v>
      </c>
      <c r="Q153" s="152">
        <v>0</v>
      </c>
      <c r="R153" s="152">
        <f>Q153*H153</f>
        <v>0</v>
      </c>
      <c r="S153" s="152">
        <v>0</v>
      </c>
      <c r="T153" s="153">
        <f>S153*H153</f>
        <v>0</v>
      </c>
      <c r="U153" s="32"/>
      <c r="V153" s="32"/>
      <c r="W153" s="32"/>
      <c r="X153" s="32"/>
      <c r="Y153" s="32"/>
      <c r="Z153" s="32"/>
      <c r="AA153" s="32"/>
      <c r="AB153" s="32"/>
      <c r="AC153" s="32"/>
      <c r="AD153" s="32"/>
      <c r="AE153" s="32"/>
      <c r="AR153" s="154" t="s">
        <v>135</v>
      </c>
      <c r="AT153" s="154" t="s">
        <v>130</v>
      </c>
      <c r="AU153" s="154" t="s">
        <v>80</v>
      </c>
      <c r="AY153" s="17" t="s">
        <v>128</v>
      </c>
      <c r="BE153" s="155">
        <f>IF(N153="základní",J153,0)</f>
        <v>0</v>
      </c>
      <c r="BF153" s="155">
        <f>IF(N153="snížená",J153,0)</f>
        <v>0</v>
      </c>
      <c r="BG153" s="155">
        <f>IF(N153="zákl. přenesená",J153,0)</f>
        <v>0</v>
      </c>
      <c r="BH153" s="155">
        <f>IF(N153="sníž. přenesená",J153,0)</f>
        <v>0</v>
      </c>
      <c r="BI153" s="155">
        <f>IF(N153="nulová",J153,0)</f>
        <v>0</v>
      </c>
      <c r="BJ153" s="17" t="s">
        <v>78</v>
      </c>
      <c r="BK153" s="155">
        <f>ROUND(I153*H153,2)</f>
        <v>0</v>
      </c>
      <c r="BL153" s="17" t="s">
        <v>135</v>
      </c>
      <c r="BM153" s="154" t="s">
        <v>526</v>
      </c>
    </row>
    <row r="154" spans="1:65" s="13" customFormat="1">
      <c r="B154" s="161"/>
      <c r="D154" s="156" t="s">
        <v>139</v>
      </c>
      <c r="E154" s="162" t="s">
        <v>3</v>
      </c>
      <c r="F154" s="163" t="s">
        <v>527</v>
      </c>
      <c r="H154" s="164">
        <v>8.5660000000000007</v>
      </c>
      <c r="I154" s="165"/>
      <c r="L154" s="161"/>
      <c r="M154" s="166"/>
      <c r="N154" s="167"/>
      <c r="O154" s="167"/>
      <c r="P154" s="167"/>
      <c r="Q154" s="167"/>
      <c r="R154" s="167"/>
      <c r="S154" s="167"/>
      <c r="T154" s="168"/>
      <c r="AT154" s="162" t="s">
        <v>139</v>
      </c>
      <c r="AU154" s="162" t="s">
        <v>80</v>
      </c>
      <c r="AV154" s="13" t="s">
        <v>80</v>
      </c>
      <c r="AW154" s="13" t="s">
        <v>32</v>
      </c>
      <c r="AX154" s="13" t="s">
        <v>78</v>
      </c>
      <c r="AY154" s="162" t="s">
        <v>128</v>
      </c>
    </row>
    <row r="155" spans="1:65" s="12" customFormat="1" ht="22.9" customHeight="1">
      <c r="B155" s="129"/>
      <c r="D155" s="130" t="s">
        <v>69</v>
      </c>
      <c r="E155" s="140" t="s">
        <v>144</v>
      </c>
      <c r="F155" s="140" t="s">
        <v>528</v>
      </c>
      <c r="I155" s="132"/>
      <c r="J155" s="141">
        <f>BK155</f>
        <v>0</v>
      </c>
      <c r="L155" s="129"/>
      <c r="M155" s="134"/>
      <c r="N155" s="135"/>
      <c r="O155" s="135"/>
      <c r="P155" s="136">
        <f>SUM(P156:P193)</f>
        <v>0</v>
      </c>
      <c r="Q155" s="135"/>
      <c r="R155" s="136">
        <f>SUM(R156:R193)</f>
        <v>69.126730650000013</v>
      </c>
      <c r="S155" s="135"/>
      <c r="T155" s="137">
        <f>SUM(T156:T193)</f>
        <v>0</v>
      </c>
      <c r="AR155" s="130" t="s">
        <v>78</v>
      </c>
      <c r="AT155" s="138" t="s">
        <v>69</v>
      </c>
      <c r="AU155" s="138" t="s">
        <v>78</v>
      </c>
      <c r="AY155" s="130" t="s">
        <v>128</v>
      </c>
      <c r="BK155" s="139">
        <f>SUM(BK156:BK193)</f>
        <v>0</v>
      </c>
    </row>
    <row r="156" spans="1:65" s="2" customFormat="1" ht="76.400000000000006" customHeight="1">
      <c r="A156" s="32"/>
      <c r="B156" s="142"/>
      <c r="C156" s="143" t="s">
        <v>222</v>
      </c>
      <c r="D156" s="143" t="s">
        <v>130</v>
      </c>
      <c r="E156" s="144" t="s">
        <v>529</v>
      </c>
      <c r="F156" s="145" t="s">
        <v>530</v>
      </c>
      <c r="G156" s="146" t="s">
        <v>160</v>
      </c>
      <c r="H156" s="147">
        <v>20.934000000000001</v>
      </c>
      <c r="I156" s="148"/>
      <c r="J156" s="149">
        <f>ROUND(I156*H156,2)</f>
        <v>0</v>
      </c>
      <c r="K156" s="145" t="s">
        <v>134</v>
      </c>
      <c r="L156" s="33"/>
      <c r="M156" s="150" t="s">
        <v>3</v>
      </c>
      <c r="N156" s="151" t="s">
        <v>41</v>
      </c>
      <c r="O156" s="53"/>
      <c r="P156" s="152">
        <f>O156*H156</f>
        <v>0</v>
      </c>
      <c r="Q156" s="152">
        <v>3.11388</v>
      </c>
      <c r="R156" s="152">
        <f>Q156*H156</f>
        <v>65.185963920000006</v>
      </c>
      <c r="S156" s="152">
        <v>0</v>
      </c>
      <c r="T156" s="153">
        <f>S156*H156</f>
        <v>0</v>
      </c>
      <c r="U156" s="32"/>
      <c r="V156" s="32"/>
      <c r="W156" s="32"/>
      <c r="X156" s="32"/>
      <c r="Y156" s="32"/>
      <c r="Z156" s="32"/>
      <c r="AA156" s="32"/>
      <c r="AB156" s="32"/>
      <c r="AC156" s="32"/>
      <c r="AD156" s="32"/>
      <c r="AE156" s="32"/>
      <c r="AR156" s="154" t="s">
        <v>135</v>
      </c>
      <c r="AT156" s="154" t="s">
        <v>130</v>
      </c>
      <c r="AU156" s="154" t="s">
        <v>80</v>
      </c>
      <c r="AY156" s="17" t="s">
        <v>128</v>
      </c>
      <c r="BE156" s="155">
        <f>IF(N156="základní",J156,0)</f>
        <v>0</v>
      </c>
      <c r="BF156" s="155">
        <f>IF(N156="snížená",J156,0)</f>
        <v>0</v>
      </c>
      <c r="BG156" s="155">
        <f>IF(N156="zákl. přenesená",J156,0)</f>
        <v>0</v>
      </c>
      <c r="BH156" s="155">
        <f>IF(N156="sníž. přenesená",J156,0)</f>
        <v>0</v>
      </c>
      <c r="BI156" s="155">
        <f>IF(N156="nulová",J156,0)</f>
        <v>0</v>
      </c>
      <c r="BJ156" s="17" t="s">
        <v>78</v>
      </c>
      <c r="BK156" s="155">
        <f>ROUND(I156*H156,2)</f>
        <v>0</v>
      </c>
      <c r="BL156" s="17" t="s">
        <v>135</v>
      </c>
      <c r="BM156" s="154" t="s">
        <v>531</v>
      </c>
    </row>
    <row r="157" spans="1:65" s="2" customFormat="1" ht="72">
      <c r="A157" s="32"/>
      <c r="B157" s="33"/>
      <c r="C157" s="32"/>
      <c r="D157" s="156" t="s">
        <v>137</v>
      </c>
      <c r="E157" s="32"/>
      <c r="F157" s="157" t="s">
        <v>532</v>
      </c>
      <c r="G157" s="32"/>
      <c r="H157" s="32"/>
      <c r="I157" s="158"/>
      <c r="J157" s="32"/>
      <c r="K157" s="32"/>
      <c r="L157" s="33"/>
      <c r="M157" s="159"/>
      <c r="N157" s="160"/>
      <c r="O157" s="53"/>
      <c r="P157" s="53"/>
      <c r="Q157" s="53"/>
      <c r="R157" s="53"/>
      <c r="S157" s="53"/>
      <c r="T157" s="54"/>
      <c r="U157" s="32"/>
      <c r="V157" s="32"/>
      <c r="W157" s="32"/>
      <c r="X157" s="32"/>
      <c r="Y157" s="32"/>
      <c r="Z157" s="32"/>
      <c r="AA157" s="32"/>
      <c r="AB157" s="32"/>
      <c r="AC157" s="32"/>
      <c r="AD157" s="32"/>
      <c r="AE157" s="32"/>
      <c r="AT157" s="17" t="s">
        <v>137</v>
      </c>
      <c r="AU157" s="17" t="s">
        <v>80</v>
      </c>
    </row>
    <row r="158" spans="1:65" s="13" customFormat="1">
      <c r="B158" s="161"/>
      <c r="D158" s="156" t="s">
        <v>139</v>
      </c>
      <c r="E158" s="162" t="s">
        <v>3</v>
      </c>
      <c r="F158" s="163" t="s">
        <v>533</v>
      </c>
      <c r="H158" s="164">
        <v>6.39</v>
      </c>
      <c r="I158" s="165"/>
      <c r="L158" s="161"/>
      <c r="M158" s="166"/>
      <c r="N158" s="167"/>
      <c r="O158" s="167"/>
      <c r="P158" s="167"/>
      <c r="Q158" s="167"/>
      <c r="R158" s="167"/>
      <c r="S158" s="167"/>
      <c r="T158" s="168"/>
      <c r="AT158" s="162" t="s">
        <v>139</v>
      </c>
      <c r="AU158" s="162" t="s">
        <v>80</v>
      </c>
      <c r="AV158" s="13" t="s">
        <v>80</v>
      </c>
      <c r="AW158" s="13" t="s">
        <v>32</v>
      </c>
      <c r="AX158" s="13" t="s">
        <v>70</v>
      </c>
      <c r="AY158" s="162" t="s">
        <v>128</v>
      </c>
    </row>
    <row r="159" spans="1:65" s="13" customFormat="1">
      <c r="B159" s="161"/>
      <c r="D159" s="156" t="s">
        <v>139</v>
      </c>
      <c r="E159" s="162" t="s">
        <v>3</v>
      </c>
      <c r="F159" s="163" t="s">
        <v>534</v>
      </c>
      <c r="H159" s="164">
        <v>14.544</v>
      </c>
      <c r="I159" s="165"/>
      <c r="L159" s="161"/>
      <c r="M159" s="166"/>
      <c r="N159" s="167"/>
      <c r="O159" s="167"/>
      <c r="P159" s="167"/>
      <c r="Q159" s="167"/>
      <c r="R159" s="167"/>
      <c r="S159" s="167"/>
      <c r="T159" s="168"/>
      <c r="AT159" s="162" t="s">
        <v>139</v>
      </c>
      <c r="AU159" s="162" t="s">
        <v>80</v>
      </c>
      <c r="AV159" s="13" t="s">
        <v>80</v>
      </c>
      <c r="AW159" s="13" t="s">
        <v>32</v>
      </c>
      <c r="AX159" s="13" t="s">
        <v>70</v>
      </c>
      <c r="AY159" s="162" t="s">
        <v>128</v>
      </c>
    </row>
    <row r="160" spans="1:65" s="14" customFormat="1">
      <c r="B160" s="169"/>
      <c r="D160" s="156" t="s">
        <v>139</v>
      </c>
      <c r="E160" s="170" t="s">
        <v>3</v>
      </c>
      <c r="F160" s="171" t="s">
        <v>535</v>
      </c>
      <c r="H160" s="172">
        <v>20.934000000000001</v>
      </c>
      <c r="I160" s="173"/>
      <c r="L160" s="169"/>
      <c r="M160" s="174"/>
      <c r="N160" s="175"/>
      <c r="O160" s="175"/>
      <c r="P160" s="175"/>
      <c r="Q160" s="175"/>
      <c r="R160" s="175"/>
      <c r="S160" s="175"/>
      <c r="T160" s="176"/>
      <c r="AT160" s="170" t="s">
        <v>139</v>
      </c>
      <c r="AU160" s="170" t="s">
        <v>80</v>
      </c>
      <c r="AV160" s="14" t="s">
        <v>135</v>
      </c>
      <c r="AW160" s="14" t="s">
        <v>32</v>
      </c>
      <c r="AX160" s="14" t="s">
        <v>78</v>
      </c>
      <c r="AY160" s="170" t="s">
        <v>128</v>
      </c>
    </row>
    <row r="161" spans="1:65" s="2" customFormat="1" ht="62.65" customHeight="1">
      <c r="A161" s="32"/>
      <c r="B161" s="142"/>
      <c r="C161" s="143" t="s">
        <v>227</v>
      </c>
      <c r="D161" s="143" t="s">
        <v>130</v>
      </c>
      <c r="E161" s="144" t="s">
        <v>536</v>
      </c>
      <c r="F161" s="145" t="s">
        <v>537</v>
      </c>
      <c r="G161" s="146" t="s">
        <v>160</v>
      </c>
      <c r="H161" s="147">
        <v>54.552999999999997</v>
      </c>
      <c r="I161" s="148"/>
      <c r="J161" s="149">
        <f>ROUND(I161*H161,2)</f>
        <v>0</v>
      </c>
      <c r="K161" s="145" t="s">
        <v>134</v>
      </c>
      <c r="L161" s="33"/>
      <c r="M161" s="150" t="s">
        <v>3</v>
      </c>
      <c r="N161" s="151" t="s">
        <v>41</v>
      </c>
      <c r="O161" s="53"/>
      <c r="P161" s="152">
        <f>O161*H161</f>
        <v>0</v>
      </c>
      <c r="Q161" s="152">
        <v>0</v>
      </c>
      <c r="R161" s="152">
        <f>Q161*H161</f>
        <v>0</v>
      </c>
      <c r="S161" s="152">
        <v>0</v>
      </c>
      <c r="T161" s="153">
        <f>S161*H161</f>
        <v>0</v>
      </c>
      <c r="U161" s="32"/>
      <c r="V161" s="32"/>
      <c r="W161" s="32"/>
      <c r="X161" s="32"/>
      <c r="Y161" s="32"/>
      <c r="Z161" s="32"/>
      <c r="AA161" s="32"/>
      <c r="AB161" s="32"/>
      <c r="AC161" s="32"/>
      <c r="AD161" s="32"/>
      <c r="AE161" s="32"/>
      <c r="AR161" s="154" t="s">
        <v>135</v>
      </c>
      <c r="AT161" s="154" t="s">
        <v>130</v>
      </c>
      <c r="AU161" s="154" t="s">
        <v>80</v>
      </c>
      <c r="AY161" s="17" t="s">
        <v>128</v>
      </c>
      <c r="BE161" s="155">
        <f>IF(N161="základní",J161,0)</f>
        <v>0</v>
      </c>
      <c r="BF161" s="155">
        <f>IF(N161="snížená",J161,0)</f>
        <v>0</v>
      </c>
      <c r="BG161" s="155">
        <f>IF(N161="zákl. přenesená",J161,0)</f>
        <v>0</v>
      </c>
      <c r="BH161" s="155">
        <f>IF(N161="sníž. přenesená",J161,0)</f>
        <v>0</v>
      </c>
      <c r="BI161" s="155">
        <f>IF(N161="nulová",J161,0)</f>
        <v>0</v>
      </c>
      <c r="BJ161" s="17" t="s">
        <v>78</v>
      </c>
      <c r="BK161" s="155">
        <f>ROUND(I161*H161,2)</f>
        <v>0</v>
      </c>
      <c r="BL161" s="17" t="s">
        <v>135</v>
      </c>
      <c r="BM161" s="154" t="s">
        <v>538</v>
      </c>
    </row>
    <row r="162" spans="1:65" s="2" customFormat="1" ht="324">
      <c r="A162" s="32"/>
      <c r="B162" s="33"/>
      <c r="C162" s="32"/>
      <c r="D162" s="156" t="s">
        <v>137</v>
      </c>
      <c r="E162" s="32"/>
      <c r="F162" s="157" t="s">
        <v>539</v>
      </c>
      <c r="G162" s="32"/>
      <c r="H162" s="32"/>
      <c r="I162" s="158"/>
      <c r="J162" s="32"/>
      <c r="K162" s="32"/>
      <c r="L162" s="33"/>
      <c r="M162" s="159"/>
      <c r="N162" s="160"/>
      <c r="O162" s="53"/>
      <c r="P162" s="53"/>
      <c r="Q162" s="53"/>
      <c r="R162" s="53"/>
      <c r="S162" s="53"/>
      <c r="T162" s="54"/>
      <c r="U162" s="32"/>
      <c r="V162" s="32"/>
      <c r="W162" s="32"/>
      <c r="X162" s="32"/>
      <c r="Y162" s="32"/>
      <c r="Z162" s="32"/>
      <c r="AA162" s="32"/>
      <c r="AB162" s="32"/>
      <c r="AC162" s="32"/>
      <c r="AD162" s="32"/>
      <c r="AE162" s="32"/>
      <c r="AT162" s="17" t="s">
        <v>137</v>
      </c>
      <c r="AU162" s="17" t="s">
        <v>80</v>
      </c>
    </row>
    <row r="163" spans="1:65" s="13" customFormat="1">
      <c r="B163" s="161"/>
      <c r="D163" s="156" t="s">
        <v>139</v>
      </c>
      <c r="E163" s="162" t="s">
        <v>3</v>
      </c>
      <c r="F163" s="163" t="s">
        <v>540</v>
      </c>
      <c r="H163" s="164">
        <v>1.0760000000000001</v>
      </c>
      <c r="I163" s="165"/>
      <c r="L163" s="161"/>
      <c r="M163" s="166"/>
      <c r="N163" s="167"/>
      <c r="O163" s="167"/>
      <c r="P163" s="167"/>
      <c r="Q163" s="167"/>
      <c r="R163" s="167"/>
      <c r="S163" s="167"/>
      <c r="T163" s="168"/>
      <c r="AT163" s="162" t="s">
        <v>139</v>
      </c>
      <c r="AU163" s="162" t="s">
        <v>80</v>
      </c>
      <c r="AV163" s="13" t="s">
        <v>80</v>
      </c>
      <c r="AW163" s="13" t="s">
        <v>32</v>
      </c>
      <c r="AX163" s="13" t="s">
        <v>70</v>
      </c>
      <c r="AY163" s="162" t="s">
        <v>128</v>
      </c>
    </row>
    <row r="164" spans="1:65" s="13" customFormat="1">
      <c r="B164" s="161"/>
      <c r="D164" s="156" t="s">
        <v>139</v>
      </c>
      <c r="E164" s="162" t="s">
        <v>3</v>
      </c>
      <c r="F164" s="163" t="s">
        <v>541</v>
      </c>
      <c r="H164" s="164">
        <v>5.7220000000000004</v>
      </c>
      <c r="I164" s="165"/>
      <c r="L164" s="161"/>
      <c r="M164" s="166"/>
      <c r="N164" s="167"/>
      <c r="O164" s="167"/>
      <c r="P164" s="167"/>
      <c r="Q164" s="167"/>
      <c r="R164" s="167"/>
      <c r="S164" s="167"/>
      <c r="T164" s="168"/>
      <c r="AT164" s="162" t="s">
        <v>139</v>
      </c>
      <c r="AU164" s="162" t="s">
        <v>80</v>
      </c>
      <c r="AV164" s="13" t="s">
        <v>80</v>
      </c>
      <c r="AW164" s="13" t="s">
        <v>32</v>
      </c>
      <c r="AX164" s="13" t="s">
        <v>70</v>
      </c>
      <c r="AY164" s="162" t="s">
        <v>128</v>
      </c>
    </row>
    <row r="165" spans="1:65" s="13" customFormat="1">
      <c r="B165" s="161"/>
      <c r="D165" s="156" t="s">
        <v>139</v>
      </c>
      <c r="E165" s="162" t="s">
        <v>3</v>
      </c>
      <c r="F165" s="163" t="s">
        <v>542</v>
      </c>
      <c r="H165" s="164">
        <v>29.678000000000001</v>
      </c>
      <c r="I165" s="165"/>
      <c r="L165" s="161"/>
      <c r="M165" s="166"/>
      <c r="N165" s="167"/>
      <c r="O165" s="167"/>
      <c r="P165" s="167"/>
      <c r="Q165" s="167"/>
      <c r="R165" s="167"/>
      <c r="S165" s="167"/>
      <c r="T165" s="168"/>
      <c r="AT165" s="162" t="s">
        <v>139</v>
      </c>
      <c r="AU165" s="162" t="s">
        <v>80</v>
      </c>
      <c r="AV165" s="13" t="s">
        <v>80</v>
      </c>
      <c r="AW165" s="13" t="s">
        <v>32</v>
      </c>
      <c r="AX165" s="13" t="s">
        <v>70</v>
      </c>
      <c r="AY165" s="162" t="s">
        <v>128</v>
      </c>
    </row>
    <row r="166" spans="1:65" s="13" customFormat="1" ht="20">
      <c r="B166" s="161"/>
      <c r="D166" s="156" t="s">
        <v>139</v>
      </c>
      <c r="E166" s="162" t="s">
        <v>3</v>
      </c>
      <c r="F166" s="163" t="s">
        <v>543</v>
      </c>
      <c r="H166" s="164">
        <v>36.816000000000003</v>
      </c>
      <c r="I166" s="165"/>
      <c r="L166" s="161"/>
      <c r="M166" s="166"/>
      <c r="N166" s="167"/>
      <c r="O166" s="167"/>
      <c r="P166" s="167"/>
      <c r="Q166" s="167"/>
      <c r="R166" s="167"/>
      <c r="S166" s="167"/>
      <c r="T166" s="168"/>
      <c r="AT166" s="162" t="s">
        <v>139</v>
      </c>
      <c r="AU166" s="162" t="s">
        <v>80</v>
      </c>
      <c r="AV166" s="13" t="s">
        <v>80</v>
      </c>
      <c r="AW166" s="13" t="s">
        <v>32</v>
      </c>
      <c r="AX166" s="13" t="s">
        <v>70</v>
      </c>
      <c r="AY166" s="162" t="s">
        <v>128</v>
      </c>
    </row>
    <row r="167" spans="1:65" s="13" customFormat="1">
      <c r="B167" s="161"/>
      <c r="D167" s="156" t="s">
        <v>139</v>
      </c>
      <c r="E167" s="162" t="s">
        <v>3</v>
      </c>
      <c r="F167" s="163" t="s">
        <v>544</v>
      </c>
      <c r="H167" s="164">
        <v>2.1949999999999998</v>
      </c>
      <c r="I167" s="165"/>
      <c r="L167" s="161"/>
      <c r="M167" s="166"/>
      <c r="N167" s="167"/>
      <c r="O167" s="167"/>
      <c r="P167" s="167"/>
      <c r="Q167" s="167"/>
      <c r="R167" s="167"/>
      <c r="S167" s="167"/>
      <c r="T167" s="168"/>
      <c r="AT167" s="162" t="s">
        <v>139</v>
      </c>
      <c r="AU167" s="162" t="s">
        <v>80</v>
      </c>
      <c r="AV167" s="13" t="s">
        <v>80</v>
      </c>
      <c r="AW167" s="13" t="s">
        <v>32</v>
      </c>
      <c r="AX167" s="13" t="s">
        <v>70</v>
      </c>
      <c r="AY167" s="162" t="s">
        <v>128</v>
      </c>
    </row>
    <row r="168" spans="1:65" s="13" customFormat="1">
      <c r="B168" s="161"/>
      <c r="D168" s="156" t="s">
        <v>139</v>
      </c>
      <c r="E168" s="162" t="s">
        <v>3</v>
      </c>
      <c r="F168" s="163" t="s">
        <v>545</v>
      </c>
      <c r="H168" s="164">
        <v>-20.934000000000001</v>
      </c>
      <c r="I168" s="165"/>
      <c r="L168" s="161"/>
      <c r="M168" s="166"/>
      <c r="N168" s="167"/>
      <c r="O168" s="167"/>
      <c r="P168" s="167"/>
      <c r="Q168" s="167"/>
      <c r="R168" s="167"/>
      <c r="S168" s="167"/>
      <c r="T168" s="168"/>
      <c r="AT168" s="162" t="s">
        <v>139</v>
      </c>
      <c r="AU168" s="162" t="s">
        <v>80</v>
      </c>
      <c r="AV168" s="13" t="s">
        <v>80</v>
      </c>
      <c r="AW168" s="13" t="s">
        <v>32</v>
      </c>
      <c r="AX168" s="13" t="s">
        <v>70</v>
      </c>
      <c r="AY168" s="162" t="s">
        <v>128</v>
      </c>
    </row>
    <row r="169" spans="1:65" s="14" customFormat="1">
      <c r="B169" s="169"/>
      <c r="D169" s="156" t="s">
        <v>139</v>
      </c>
      <c r="E169" s="170" t="s">
        <v>3</v>
      </c>
      <c r="F169" s="171" t="s">
        <v>535</v>
      </c>
      <c r="H169" s="172">
        <v>54.552999999999997</v>
      </c>
      <c r="I169" s="173"/>
      <c r="L169" s="169"/>
      <c r="M169" s="174"/>
      <c r="N169" s="175"/>
      <c r="O169" s="175"/>
      <c r="P169" s="175"/>
      <c r="Q169" s="175"/>
      <c r="R169" s="175"/>
      <c r="S169" s="175"/>
      <c r="T169" s="176"/>
      <c r="AT169" s="170" t="s">
        <v>139</v>
      </c>
      <c r="AU169" s="170" t="s">
        <v>80</v>
      </c>
      <c r="AV169" s="14" t="s">
        <v>135</v>
      </c>
      <c r="AW169" s="14" t="s">
        <v>32</v>
      </c>
      <c r="AX169" s="14" t="s">
        <v>78</v>
      </c>
      <c r="AY169" s="170" t="s">
        <v>128</v>
      </c>
    </row>
    <row r="170" spans="1:65" s="2" customFormat="1" ht="76.400000000000006" customHeight="1">
      <c r="A170" s="32"/>
      <c r="B170" s="142"/>
      <c r="C170" s="143" t="s">
        <v>8</v>
      </c>
      <c r="D170" s="143" t="s">
        <v>130</v>
      </c>
      <c r="E170" s="144" t="s">
        <v>546</v>
      </c>
      <c r="F170" s="145" t="s">
        <v>547</v>
      </c>
      <c r="G170" s="146" t="s">
        <v>145</v>
      </c>
      <c r="H170" s="147">
        <v>115.518</v>
      </c>
      <c r="I170" s="148"/>
      <c r="J170" s="149">
        <f>ROUND(I170*H170,2)</f>
        <v>0</v>
      </c>
      <c r="K170" s="145" t="s">
        <v>134</v>
      </c>
      <c r="L170" s="33"/>
      <c r="M170" s="150" t="s">
        <v>3</v>
      </c>
      <c r="N170" s="151" t="s">
        <v>41</v>
      </c>
      <c r="O170" s="53"/>
      <c r="P170" s="152">
        <f>O170*H170</f>
        <v>0</v>
      </c>
      <c r="Q170" s="152">
        <v>7.26E-3</v>
      </c>
      <c r="R170" s="152">
        <f>Q170*H170</f>
        <v>0.83866068000000005</v>
      </c>
      <c r="S170" s="152">
        <v>0</v>
      </c>
      <c r="T170" s="153">
        <f>S170*H170</f>
        <v>0</v>
      </c>
      <c r="U170" s="32"/>
      <c r="V170" s="32"/>
      <c r="W170" s="32"/>
      <c r="X170" s="32"/>
      <c r="Y170" s="32"/>
      <c r="Z170" s="32"/>
      <c r="AA170" s="32"/>
      <c r="AB170" s="32"/>
      <c r="AC170" s="32"/>
      <c r="AD170" s="32"/>
      <c r="AE170" s="32"/>
      <c r="AR170" s="154" t="s">
        <v>135</v>
      </c>
      <c r="AT170" s="154" t="s">
        <v>130</v>
      </c>
      <c r="AU170" s="154" t="s">
        <v>80</v>
      </c>
      <c r="AY170" s="17" t="s">
        <v>128</v>
      </c>
      <c r="BE170" s="155">
        <f>IF(N170="základní",J170,0)</f>
        <v>0</v>
      </c>
      <c r="BF170" s="155">
        <f>IF(N170="snížená",J170,0)</f>
        <v>0</v>
      </c>
      <c r="BG170" s="155">
        <f>IF(N170="zákl. přenesená",J170,0)</f>
        <v>0</v>
      </c>
      <c r="BH170" s="155">
        <f>IF(N170="sníž. přenesená",J170,0)</f>
        <v>0</v>
      </c>
      <c r="BI170" s="155">
        <f>IF(N170="nulová",J170,0)</f>
        <v>0</v>
      </c>
      <c r="BJ170" s="17" t="s">
        <v>78</v>
      </c>
      <c r="BK170" s="155">
        <f>ROUND(I170*H170,2)</f>
        <v>0</v>
      </c>
      <c r="BL170" s="17" t="s">
        <v>135</v>
      </c>
      <c r="BM170" s="154" t="s">
        <v>548</v>
      </c>
    </row>
    <row r="171" spans="1:65" s="2" customFormat="1" ht="252">
      <c r="A171" s="32"/>
      <c r="B171" s="33"/>
      <c r="C171" s="32"/>
      <c r="D171" s="156" t="s">
        <v>137</v>
      </c>
      <c r="E171" s="32"/>
      <c r="F171" s="157" t="s">
        <v>549</v>
      </c>
      <c r="G171" s="32"/>
      <c r="H171" s="32"/>
      <c r="I171" s="158"/>
      <c r="J171" s="32"/>
      <c r="K171" s="32"/>
      <c r="L171" s="33"/>
      <c r="M171" s="159"/>
      <c r="N171" s="160"/>
      <c r="O171" s="53"/>
      <c r="P171" s="53"/>
      <c r="Q171" s="53"/>
      <c r="R171" s="53"/>
      <c r="S171" s="53"/>
      <c r="T171" s="54"/>
      <c r="U171" s="32"/>
      <c r="V171" s="32"/>
      <c r="W171" s="32"/>
      <c r="X171" s="32"/>
      <c r="Y171" s="32"/>
      <c r="Z171" s="32"/>
      <c r="AA171" s="32"/>
      <c r="AB171" s="32"/>
      <c r="AC171" s="32"/>
      <c r="AD171" s="32"/>
      <c r="AE171" s="32"/>
      <c r="AT171" s="17" t="s">
        <v>137</v>
      </c>
      <c r="AU171" s="17" t="s">
        <v>80</v>
      </c>
    </row>
    <row r="172" spans="1:65" s="13" customFormat="1">
      <c r="B172" s="161"/>
      <c r="D172" s="156" t="s">
        <v>139</v>
      </c>
      <c r="E172" s="162" t="s">
        <v>3</v>
      </c>
      <c r="F172" s="163" t="s">
        <v>550</v>
      </c>
      <c r="H172" s="164">
        <v>6.1319999999999997</v>
      </c>
      <c r="I172" s="165"/>
      <c r="L172" s="161"/>
      <c r="M172" s="166"/>
      <c r="N172" s="167"/>
      <c r="O172" s="167"/>
      <c r="P172" s="167"/>
      <c r="Q172" s="167"/>
      <c r="R172" s="167"/>
      <c r="S172" s="167"/>
      <c r="T172" s="168"/>
      <c r="AT172" s="162" t="s">
        <v>139</v>
      </c>
      <c r="AU172" s="162" t="s">
        <v>80</v>
      </c>
      <c r="AV172" s="13" t="s">
        <v>80</v>
      </c>
      <c r="AW172" s="13" t="s">
        <v>32</v>
      </c>
      <c r="AX172" s="13" t="s">
        <v>70</v>
      </c>
      <c r="AY172" s="162" t="s">
        <v>128</v>
      </c>
    </row>
    <row r="173" spans="1:65" s="13" customFormat="1">
      <c r="B173" s="161"/>
      <c r="D173" s="156" t="s">
        <v>139</v>
      </c>
      <c r="E173" s="162" t="s">
        <v>3</v>
      </c>
      <c r="F173" s="163" t="s">
        <v>551</v>
      </c>
      <c r="H173" s="164">
        <v>30.143999999999998</v>
      </c>
      <c r="I173" s="165"/>
      <c r="L173" s="161"/>
      <c r="M173" s="166"/>
      <c r="N173" s="167"/>
      <c r="O173" s="167"/>
      <c r="P173" s="167"/>
      <c r="Q173" s="167"/>
      <c r="R173" s="167"/>
      <c r="S173" s="167"/>
      <c r="T173" s="168"/>
      <c r="AT173" s="162" t="s">
        <v>139</v>
      </c>
      <c r="AU173" s="162" t="s">
        <v>80</v>
      </c>
      <c r="AV173" s="13" t="s">
        <v>80</v>
      </c>
      <c r="AW173" s="13" t="s">
        <v>32</v>
      </c>
      <c r="AX173" s="13" t="s">
        <v>70</v>
      </c>
      <c r="AY173" s="162" t="s">
        <v>128</v>
      </c>
    </row>
    <row r="174" spans="1:65" s="13" customFormat="1">
      <c r="B174" s="161"/>
      <c r="D174" s="156" t="s">
        <v>139</v>
      </c>
      <c r="E174" s="162" t="s">
        <v>3</v>
      </c>
      <c r="F174" s="163" t="s">
        <v>552</v>
      </c>
      <c r="H174" s="164">
        <v>72.97</v>
      </c>
      <c r="I174" s="165"/>
      <c r="L174" s="161"/>
      <c r="M174" s="166"/>
      <c r="N174" s="167"/>
      <c r="O174" s="167"/>
      <c r="P174" s="167"/>
      <c r="Q174" s="167"/>
      <c r="R174" s="167"/>
      <c r="S174" s="167"/>
      <c r="T174" s="168"/>
      <c r="AT174" s="162" t="s">
        <v>139</v>
      </c>
      <c r="AU174" s="162" t="s">
        <v>80</v>
      </c>
      <c r="AV174" s="13" t="s">
        <v>80</v>
      </c>
      <c r="AW174" s="13" t="s">
        <v>32</v>
      </c>
      <c r="AX174" s="13" t="s">
        <v>70</v>
      </c>
      <c r="AY174" s="162" t="s">
        <v>128</v>
      </c>
    </row>
    <row r="175" spans="1:65" s="13" customFormat="1">
      <c r="B175" s="161"/>
      <c r="D175" s="156" t="s">
        <v>139</v>
      </c>
      <c r="E175" s="162" t="s">
        <v>3</v>
      </c>
      <c r="F175" s="163" t="s">
        <v>553</v>
      </c>
      <c r="H175" s="164">
        <v>6.2720000000000002</v>
      </c>
      <c r="I175" s="165"/>
      <c r="L175" s="161"/>
      <c r="M175" s="166"/>
      <c r="N175" s="167"/>
      <c r="O175" s="167"/>
      <c r="P175" s="167"/>
      <c r="Q175" s="167"/>
      <c r="R175" s="167"/>
      <c r="S175" s="167"/>
      <c r="T175" s="168"/>
      <c r="AT175" s="162" t="s">
        <v>139</v>
      </c>
      <c r="AU175" s="162" t="s">
        <v>80</v>
      </c>
      <c r="AV175" s="13" t="s">
        <v>80</v>
      </c>
      <c r="AW175" s="13" t="s">
        <v>32</v>
      </c>
      <c r="AX175" s="13" t="s">
        <v>70</v>
      </c>
      <c r="AY175" s="162" t="s">
        <v>128</v>
      </c>
    </row>
    <row r="176" spans="1:65" s="14" customFormat="1">
      <c r="B176" s="169"/>
      <c r="D176" s="156" t="s">
        <v>139</v>
      </c>
      <c r="E176" s="170" t="s">
        <v>3</v>
      </c>
      <c r="F176" s="171" t="s">
        <v>535</v>
      </c>
      <c r="H176" s="172">
        <v>115.518</v>
      </c>
      <c r="I176" s="173"/>
      <c r="L176" s="169"/>
      <c r="M176" s="174"/>
      <c r="N176" s="175"/>
      <c r="O176" s="175"/>
      <c r="P176" s="175"/>
      <c r="Q176" s="175"/>
      <c r="R176" s="175"/>
      <c r="S176" s="175"/>
      <c r="T176" s="176"/>
      <c r="AT176" s="170" t="s">
        <v>139</v>
      </c>
      <c r="AU176" s="170" t="s">
        <v>80</v>
      </c>
      <c r="AV176" s="14" t="s">
        <v>135</v>
      </c>
      <c r="AW176" s="14" t="s">
        <v>32</v>
      </c>
      <c r="AX176" s="14" t="s">
        <v>78</v>
      </c>
      <c r="AY176" s="170" t="s">
        <v>128</v>
      </c>
    </row>
    <row r="177" spans="1:65" s="2" customFormat="1" ht="76.400000000000006" customHeight="1">
      <c r="A177" s="32"/>
      <c r="B177" s="142"/>
      <c r="C177" s="143" t="s">
        <v>238</v>
      </c>
      <c r="D177" s="143" t="s">
        <v>130</v>
      </c>
      <c r="E177" s="144" t="s">
        <v>554</v>
      </c>
      <c r="F177" s="145" t="s">
        <v>555</v>
      </c>
      <c r="G177" s="146" t="s">
        <v>145</v>
      </c>
      <c r="H177" s="147">
        <v>79.971999999999994</v>
      </c>
      <c r="I177" s="148"/>
      <c r="J177" s="149">
        <f>ROUND(I177*H177,2)</f>
        <v>0</v>
      </c>
      <c r="K177" s="145" t="s">
        <v>134</v>
      </c>
      <c r="L177" s="33"/>
      <c r="M177" s="150" t="s">
        <v>3</v>
      </c>
      <c r="N177" s="151" t="s">
        <v>41</v>
      </c>
      <c r="O177" s="53"/>
      <c r="P177" s="152">
        <f>O177*H177</f>
        <v>0</v>
      </c>
      <c r="Q177" s="152">
        <v>8.8800000000000007E-3</v>
      </c>
      <c r="R177" s="152">
        <f>Q177*H177</f>
        <v>0.71015136000000001</v>
      </c>
      <c r="S177" s="152">
        <v>0</v>
      </c>
      <c r="T177" s="153">
        <f>S177*H177</f>
        <v>0</v>
      </c>
      <c r="U177" s="32"/>
      <c r="V177" s="32"/>
      <c r="W177" s="32"/>
      <c r="X177" s="32"/>
      <c r="Y177" s="32"/>
      <c r="Z177" s="32"/>
      <c r="AA177" s="32"/>
      <c r="AB177" s="32"/>
      <c r="AC177" s="32"/>
      <c r="AD177" s="32"/>
      <c r="AE177" s="32"/>
      <c r="AR177" s="154" t="s">
        <v>135</v>
      </c>
      <c r="AT177" s="154" t="s">
        <v>130</v>
      </c>
      <c r="AU177" s="154" t="s">
        <v>80</v>
      </c>
      <c r="AY177" s="17" t="s">
        <v>128</v>
      </c>
      <c r="BE177" s="155">
        <f>IF(N177="základní",J177,0)</f>
        <v>0</v>
      </c>
      <c r="BF177" s="155">
        <f>IF(N177="snížená",J177,0)</f>
        <v>0</v>
      </c>
      <c r="BG177" s="155">
        <f>IF(N177="zákl. přenesená",J177,0)</f>
        <v>0</v>
      </c>
      <c r="BH177" s="155">
        <f>IF(N177="sníž. přenesená",J177,0)</f>
        <v>0</v>
      </c>
      <c r="BI177" s="155">
        <f>IF(N177="nulová",J177,0)</f>
        <v>0</v>
      </c>
      <c r="BJ177" s="17" t="s">
        <v>78</v>
      </c>
      <c r="BK177" s="155">
        <f>ROUND(I177*H177,2)</f>
        <v>0</v>
      </c>
      <c r="BL177" s="17" t="s">
        <v>135</v>
      </c>
      <c r="BM177" s="154" t="s">
        <v>556</v>
      </c>
    </row>
    <row r="178" spans="1:65" s="2" customFormat="1" ht="252">
      <c r="A178" s="32"/>
      <c r="B178" s="33"/>
      <c r="C178" s="32"/>
      <c r="D178" s="156" t="s">
        <v>137</v>
      </c>
      <c r="E178" s="32"/>
      <c r="F178" s="157" t="s">
        <v>549</v>
      </c>
      <c r="G178" s="32"/>
      <c r="H178" s="32"/>
      <c r="I178" s="158"/>
      <c r="J178" s="32"/>
      <c r="K178" s="32"/>
      <c r="L178" s="33"/>
      <c r="M178" s="159"/>
      <c r="N178" s="160"/>
      <c r="O178" s="53"/>
      <c r="P178" s="53"/>
      <c r="Q178" s="53"/>
      <c r="R178" s="53"/>
      <c r="S178" s="53"/>
      <c r="T178" s="54"/>
      <c r="U178" s="32"/>
      <c r="V178" s="32"/>
      <c r="W178" s="32"/>
      <c r="X178" s="32"/>
      <c r="Y178" s="32"/>
      <c r="Z178" s="32"/>
      <c r="AA178" s="32"/>
      <c r="AB178" s="32"/>
      <c r="AC178" s="32"/>
      <c r="AD178" s="32"/>
      <c r="AE178" s="32"/>
      <c r="AT178" s="17" t="s">
        <v>137</v>
      </c>
      <c r="AU178" s="17" t="s">
        <v>80</v>
      </c>
    </row>
    <row r="179" spans="1:65" s="13" customFormat="1" ht="20">
      <c r="B179" s="161"/>
      <c r="D179" s="156" t="s">
        <v>139</v>
      </c>
      <c r="E179" s="162" t="s">
        <v>3</v>
      </c>
      <c r="F179" s="163" t="s">
        <v>557</v>
      </c>
      <c r="H179" s="164">
        <v>79.971999999999994</v>
      </c>
      <c r="I179" s="165"/>
      <c r="L179" s="161"/>
      <c r="M179" s="166"/>
      <c r="N179" s="167"/>
      <c r="O179" s="167"/>
      <c r="P179" s="167"/>
      <c r="Q179" s="167"/>
      <c r="R179" s="167"/>
      <c r="S179" s="167"/>
      <c r="T179" s="168"/>
      <c r="AT179" s="162" t="s">
        <v>139</v>
      </c>
      <c r="AU179" s="162" t="s">
        <v>80</v>
      </c>
      <c r="AV179" s="13" t="s">
        <v>80</v>
      </c>
      <c r="AW179" s="13" t="s">
        <v>32</v>
      </c>
      <c r="AX179" s="13" t="s">
        <v>70</v>
      </c>
      <c r="AY179" s="162" t="s">
        <v>128</v>
      </c>
    </row>
    <row r="180" spans="1:65" s="14" customFormat="1">
      <c r="B180" s="169"/>
      <c r="D180" s="156" t="s">
        <v>139</v>
      </c>
      <c r="E180" s="170" t="s">
        <v>3</v>
      </c>
      <c r="F180" s="171" t="s">
        <v>535</v>
      </c>
      <c r="H180" s="172">
        <v>79.971999999999994</v>
      </c>
      <c r="I180" s="173"/>
      <c r="L180" s="169"/>
      <c r="M180" s="174"/>
      <c r="N180" s="175"/>
      <c r="O180" s="175"/>
      <c r="P180" s="175"/>
      <c r="Q180" s="175"/>
      <c r="R180" s="175"/>
      <c r="S180" s="175"/>
      <c r="T180" s="176"/>
      <c r="AT180" s="170" t="s">
        <v>139</v>
      </c>
      <c r="AU180" s="170" t="s">
        <v>80</v>
      </c>
      <c r="AV180" s="14" t="s">
        <v>135</v>
      </c>
      <c r="AW180" s="14" t="s">
        <v>32</v>
      </c>
      <c r="AX180" s="14" t="s">
        <v>78</v>
      </c>
      <c r="AY180" s="170" t="s">
        <v>128</v>
      </c>
    </row>
    <row r="181" spans="1:65" s="2" customFormat="1" ht="76.400000000000006" customHeight="1">
      <c r="A181" s="32"/>
      <c r="B181" s="142"/>
      <c r="C181" s="143" t="s">
        <v>243</v>
      </c>
      <c r="D181" s="143" t="s">
        <v>130</v>
      </c>
      <c r="E181" s="144" t="s">
        <v>558</v>
      </c>
      <c r="F181" s="145" t="s">
        <v>559</v>
      </c>
      <c r="G181" s="146" t="s">
        <v>145</v>
      </c>
      <c r="H181" s="147">
        <v>115.518</v>
      </c>
      <c r="I181" s="148"/>
      <c r="J181" s="149">
        <f>ROUND(I181*H181,2)</f>
        <v>0</v>
      </c>
      <c r="K181" s="145" t="s">
        <v>134</v>
      </c>
      <c r="L181" s="33"/>
      <c r="M181" s="150" t="s">
        <v>3</v>
      </c>
      <c r="N181" s="151" t="s">
        <v>41</v>
      </c>
      <c r="O181" s="53"/>
      <c r="P181" s="152">
        <f>O181*H181</f>
        <v>0</v>
      </c>
      <c r="Q181" s="152">
        <v>8.5999999999999998E-4</v>
      </c>
      <c r="R181" s="152">
        <f>Q181*H181</f>
        <v>9.934548E-2</v>
      </c>
      <c r="S181" s="152">
        <v>0</v>
      </c>
      <c r="T181" s="153">
        <f>S181*H181</f>
        <v>0</v>
      </c>
      <c r="U181" s="32"/>
      <c r="V181" s="32"/>
      <c r="W181" s="32"/>
      <c r="X181" s="32"/>
      <c r="Y181" s="32"/>
      <c r="Z181" s="32"/>
      <c r="AA181" s="32"/>
      <c r="AB181" s="32"/>
      <c r="AC181" s="32"/>
      <c r="AD181" s="32"/>
      <c r="AE181" s="32"/>
      <c r="AR181" s="154" t="s">
        <v>135</v>
      </c>
      <c r="AT181" s="154" t="s">
        <v>130</v>
      </c>
      <c r="AU181" s="154" t="s">
        <v>80</v>
      </c>
      <c r="AY181" s="17" t="s">
        <v>128</v>
      </c>
      <c r="BE181" s="155">
        <f>IF(N181="základní",J181,0)</f>
        <v>0</v>
      </c>
      <c r="BF181" s="155">
        <f>IF(N181="snížená",J181,0)</f>
        <v>0</v>
      </c>
      <c r="BG181" s="155">
        <f>IF(N181="zákl. přenesená",J181,0)</f>
        <v>0</v>
      </c>
      <c r="BH181" s="155">
        <f>IF(N181="sníž. přenesená",J181,0)</f>
        <v>0</v>
      </c>
      <c r="BI181" s="155">
        <f>IF(N181="nulová",J181,0)</f>
        <v>0</v>
      </c>
      <c r="BJ181" s="17" t="s">
        <v>78</v>
      </c>
      <c r="BK181" s="155">
        <f>ROUND(I181*H181,2)</f>
        <v>0</v>
      </c>
      <c r="BL181" s="17" t="s">
        <v>135</v>
      </c>
      <c r="BM181" s="154" t="s">
        <v>560</v>
      </c>
    </row>
    <row r="182" spans="1:65" s="2" customFormat="1" ht="252">
      <c r="A182" s="32"/>
      <c r="B182" s="33"/>
      <c r="C182" s="32"/>
      <c r="D182" s="156" t="s">
        <v>137</v>
      </c>
      <c r="E182" s="32"/>
      <c r="F182" s="157" t="s">
        <v>549</v>
      </c>
      <c r="G182" s="32"/>
      <c r="H182" s="32"/>
      <c r="I182" s="158"/>
      <c r="J182" s="32"/>
      <c r="K182" s="32"/>
      <c r="L182" s="33"/>
      <c r="M182" s="159"/>
      <c r="N182" s="160"/>
      <c r="O182" s="53"/>
      <c r="P182" s="53"/>
      <c r="Q182" s="53"/>
      <c r="R182" s="53"/>
      <c r="S182" s="53"/>
      <c r="T182" s="54"/>
      <c r="U182" s="32"/>
      <c r="V182" s="32"/>
      <c r="W182" s="32"/>
      <c r="X182" s="32"/>
      <c r="Y182" s="32"/>
      <c r="Z182" s="32"/>
      <c r="AA182" s="32"/>
      <c r="AB182" s="32"/>
      <c r="AC182" s="32"/>
      <c r="AD182" s="32"/>
      <c r="AE182" s="32"/>
      <c r="AT182" s="17" t="s">
        <v>137</v>
      </c>
      <c r="AU182" s="17" t="s">
        <v>80</v>
      </c>
    </row>
    <row r="183" spans="1:65" s="2" customFormat="1" ht="76.400000000000006" customHeight="1">
      <c r="A183" s="32"/>
      <c r="B183" s="142"/>
      <c r="C183" s="143" t="s">
        <v>249</v>
      </c>
      <c r="D183" s="143" t="s">
        <v>130</v>
      </c>
      <c r="E183" s="144" t="s">
        <v>561</v>
      </c>
      <c r="F183" s="145" t="s">
        <v>562</v>
      </c>
      <c r="G183" s="146" t="s">
        <v>145</v>
      </c>
      <c r="H183" s="147">
        <v>79.971999999999994</v>
      </c>
      <c r="I183" s="148"/>
      <c r="J183" s="149">
        <f>ROUND(I183*H183,2)</f>
        <v>0</v>
      </c>
      <c r="K183" s="145" t="s">
        <v>134</v>
      </c>
      <c r="L183" s="33"/>
      <c r="M183" s="150" t="s">
        <v>3</v>
      </c>
      <c r="N183" s="151" t="s">
        <v>41</v>
      </c>
      <c r="O183" s="53"/>
      <c r="P183" s="152">
        <f>O183*H183</f>
        <v>0</v>
      </c>
      <c r="Q183" s="152">
        <v>1.0200000000000001E-3</v>
      </c>
      <c r="R183" s="152">
        <f>Q183*H183</f>
        <v>8.1571439999999995E-2</v>
      </c>
      <c r="S183" s="152">
        <v>0</v>
      </c>
      <c r="T183" s="153">
        <f>S183*H183</f>
        <v>0</v>
      </c>
      <c r="U183" s="32"/>
      <c r="V183" s="32"/>
      <c r="W183" s="32"/>
      <c r="X183" s="32"/>
      <c r="Y183" s="32"/>
      <c r="Z183" s="32"/>
      <c r="AA183" s="32"/>
      <c r="AB183" s="32"/>
      <c r="AC183" s="32"/>
      <c r="AD183" s="32"/>
      <c r="AE183" s="32"/>
      <c r="AR183" s="154" t="s">
        <v>135</v>
      </c>
      <c r="AT183" s="154" t="s">
        <v>130</v>
      </c>
      <c r="AU183" s="154" t="s">
        <v>80</v>
      </c>
      <c r="AY183" s="17" t="s">
        <v>128</v>
      </c>
      <c r="BE183" s="155">
        <f>IF(N183="základní",J183,0)</f>
        <v>0</v>
      </c>
      <c r="BF183" s="155">
        <f>IF(N183="snížená",J183,0)</f>
        <v>0</v>
      </c>
      <c r="BG183" s="155">
        <f>IF(N183="zákl. přenesená",J183,0)</f>
        <v>0</v>
      </c>
      <c r="BH183" s="155">
        <f>IF(N183="sníž. přenesená",J183,0)</f>
        <v>0</v>
      </c>
      <c r="BI183" s="155">
        <f>IF(N183="nulová",J183,0)</f>
        <v>0</v>
      </c>
      <c r="BJ183" s="17" t="s">
        <v>78</v>
      </c>
      <c r="BK183" s="155">
        <f>ROUND(I183*H183,2)</f>
        <v>0</v>
      </c>
      <c r="BL183" s="17" t="s">
        <v>135</v>
      </c>
      <c r="BM183" s="154" t="s">
        <v>563</v>
      </c>
    </row>
    <row r="184" spans="1:65" s="2" customFormat="1" ht="252">
      <c r="A184" s="32"/>
      <c r="B184" s="33"/>
      <c r="C184" s="32"/>
      <c r="D184" s="156" t="s">
        <v>137</v>
      </c>
      <c r="E184" s="32"/>
      <c r="F184" s="157" t="s">
        <v>549</v>
      </c>
      <c r="G184" s="32"/>
      <c r="H184" s="32"/>
      <c r="I184" s="158"/>
      <c r="J184" s="32"/>
      <c r="K184" s="32"/>
      <c r="L184" s="33"/>
      <c r="M184" s="159"/>
      <c r="N184" s="160"/>
      <c r="O184" s="53"/>
      <c r="P184" s="53"/>
      <c r="Q184" s="53"/>
      <c r="R184" s="53"/>
      <c r="S184" s="53"/>
      <c r="T184" s="54"/>
      <c r="U184" s="32"/>
      <c r="V184" s="32"/>
      <c r="W184" s="32"/>
      <c r="X184" s="32"/>
      <c r="Y184" s="32"/>
      <c r="Z184" s="32"/>
      <c r="AA184" s="32"/>
      <c r="AB184" s="32"/>
      <c r="AC184" s="32"/>
      <c r="AD184" s="32"/>
      <c r="AE184" s="32"/>
      <c r="AT184" s="17" t="s">
        <v>137</v>
      </c>
      <c r="AU184" s="17" t="s">
        <v>80</v>
      </c>
    </row>
    <row r="185" spans="1:65" s="2" customFormat="1" ht="90" customHeight="1">
      <c r="A185" s="32"/>
      <c r="B185" s="142"/>
      <c r="C185" s="143" t="s">
        <v>255</v>
      </c>
      <c r="D185" s="143" t="s">
        <v>130</v>
      </c>
      <c r="E185" s="144" t="s">
        <v>564</v>
      </c>
      <c r="F185" s="145" t="s">
        <v>565</v>
      </c>
      <c r="G185" s="146" t="s">
        <v>314</v>
      </c>
      <c r="H185" s="147">
        <v>2.1269999999999998</v>
      </c>
      <c r="I185" s="148"/>
      <c r="J185" s="149">
        <f>ROUND(I185*H185,2)</f>
        <v>0</v>
      </c>
      <c r="K185" s="145" t="s">
        <v>134</v>
      </c>
      <c r="L185" s="33"/>
      <c r="M185" s="150" t="s">
        <v>3</v>
      </c>
      <c r="N185" s="151" t="s">
        <v>41</v>
      </c>
      <c r="O185" s="53"/>
      <c r="P185" s="152">
        <f>O185*H185</f>
        <v>0</v>
      </c>
      <c r="Q185" s="152">
        <v>1.0395099999999999</v>
      </c>
      <c r="R185" s="152">
        <f>Q185*H185</f>
        <v>2.2110377699999995</v>
      </c>
      <c r="S185" s="152">
        <v>0</v>
      </c>
      <c r="T185" s="153">
        <f>S185*H185</f>
        <v>0</v>
      </c>
      <c r="U185" s="32"/>
      <c r="V185" s="32"/>
      <c r="W185" s="32"/>
      <c r="X185" s="32"/>
      <c r="Y185" s="32"/>
      <c r="Z185" s="32"/>
      <c r="AA185" s="32"/>
      <c r="AB185" s="32"/>
      <c r="AC185" s="32"/>
      <c r="AD185" s="32"/>
      <c r="AE185" s="32"/>
      <c r="AR185" s="154" t="s">
        <v>135</v>
      </c>
      <c r="AT185" s="154" t="s">
        <v>130</v>
      </c>
      <c r="AU185" s="154" t="s">
        <v>80</v>
      </c>
      <c r="AY185" s="17" t="s">
        <v>128</v>
      </c>
      <c r="BE185" s="155">
        <f>IF(N185="základní",J185,0)</f>
        <v>0</v>
      </c>
      <c r="BF185" s="155">
        <f>IF(N185="snížená",J185,0)</f>
        <v>0</v>
      </c>
      <c r="BG185" s="155">
        <f>IF(N185="zákl. přenesená",J185,0)</f>
        <v>0</v>
      </c>
      <c r="BH185" s="155">
        <f>IF(N185="sníž. přenesená",J185,0)</f>
        <v>0</v>
      </c>
      <c r="BI185" s="155">
        <f>IF(N185="nulová",J185,0)</f>
        <v>0</v>
      </c>
      <c r="BJ185" s="17" t="s">
        <v>78</v>
      </c>
      <c r="BK185" s="155">
        <f>ROUND(I185*H185,2)</f>
        <v>0</v>
      </c>
      <c r="BL185" s="17" t="s">
        <v>135</v>
      </c>
      <c r="BM185" s="154" t="s">
        <v>566</v>
      </c>
    </row>
    <row r="186" spans="1:65" s="2" customFormat="1" ht="126">
      <c r="A186" s="32"/>
      <c r="B186" s="33"/>
      <c r="C186" s="32"/>
      <c r="D186" s="156" t="s">
        <v>137</v>
      </c>
      <c r="E186" s="32"/>
      <c r="F186" s="157" t="s">
        <v>567</v>
      </c>
      <c r="G186" s="32"/>
      <c r="H186" s="32"/>
      <c r="I186" s="158"/>
      <c r="J186" s="32"/>
      <c r="K186" s="32"/>
      <c r="L186" s="33"/>
      <c r="M186" s="159"/>
      <c r="N186" s="160"/>
      <c r="O186" s="53"/>
      <c r="P186" s="53"/>
      <c r="Q186" s="53"/>
      <c r="R186" s="53"/>
      <c r="S186" s="53"/>
      <c r="T186" s="54"/>
      <c r="U186" s="32"/>
      <c r="V186" s="32"/>
      <c r="W186" s="32"/>
      <c r="X186" s="32"/>
      <c r="Y186" s="32"/>
      <c r="Z186" s="32"/>
      <c r="AA186" s="32"/>
      <c r="AB186" s="32"/>
      <c r="AC186" s="32"/>
      <c r="AD186" s="32"/>
      <c r="AE186" s="32"/>
      <c r="AT186" s="17" t="s">
        <v>137</v>
      </c>
      <c r="AU186" s="17" t="s">
        <v>80</v>
      </c>
    </row>
    <row r="187" spans="1:65" s="13" customFormat="1" ht="20">
      <c r="B187" s="161"/>
      <c r="D187" s="156" t="s">
        <v>139</v>
      </c>
      <c r="E187" s="162" t="s">
        <v>3</v>
      </c>
      <c r="F187" s="163" t="s">
        <v>568</v>
      </c>
      <c r="H187" s="164">
        <v>8.4719999999999995</v>
      </c>
      <c r="I187" s="165"/>
      <c r="L187" s="161"/>
      <c r="M187" s="166"/>
      <c r="N187" s="167"/>
      <c r="O187" s="167"/>
      <c r="P187" s="167"/>
      <c r="Q187" s="167"/>
      <c r="R187" s="167"/>
      <c r="S187" s="167"/>
      <c r="T187" s="168"/>
      <c r="AT187" s="162" t="s">
        <v>139</v>
      </c>
      <c r="AU187" s="162" t="s">
        <v>80</v>
      </c>
      <c r="AV187" s="13" t="s">
        <v>80</v>
      </c>
      <c r="AW187" s="13" t="s">
        <v>32</v>
      </c>
      <c r="AX187" s="13" t="s">
        <v>70</v>
      </c>
      <c r="AY187" s="162" t="s">
        <v>128</v>
      </c>
    </row>
    <row r="188" spans="1:65" s="13" customFormat="1" ht="20">
      <c r="B188" s="161"/>
      <c r="D188" s="156" t="s">
        <v>139</v>
      </c>
      <c r="E188" s="162" t="s">
        <v>3</v>
      </c>
      <c r="F188" s="163" t="s">
        <v>569</v>
      </c>
      <c r="H188" s="164">
        <v>36.103999999999999</v>
      </c>
      <c r="I188" s="165"/>
      <c r="L188" s="161"/>
      <c r="M188" s="166"/>
      <c r="N188" s="167"/>
      <c r="O188" s="167"/>
      <c r="P188" s="167"/>
      <c r="Q188" s="167"/>
      <c r="R188" s="167"/>
      <c r="S188" s="167"/>
      <c r="T188" s="168"/>
      <c r="AT188" s="162" t="s">
        <v>139</v>
      </c>
      <c r="AU188" s="162" t="s">
        <v>80</v>
      </c>
      <c r="AV188" s="13" t="s">
        <v>80</v>
      </c>
      <c r="AW188" s="13" t="s">
        <v>32</v>
      </c>
      <c r="AX188" s="13" t="s">
        <v>70</v>
      </c>
      <c r="AY188" s="162" t="s">
        <v>128</v>
      </c>
    </row>
    <row r="189" spans="1:65" s="13" customFormat="1" ht="20">
      <c r="B189" s="161"/>
      <c r="D189" s="156" t="s">
        <v>139</v>
      </c>
      <c r="E189" s="162" t="s">
        <v>3</v>
      </c>
      <c r="F189" s="163" t="s">
        <v>570</v>
      </c>
      <c r="H189" s="164">
        <v>87.17</v>
      </c>
      <c r="I189" s="165"/>
      <c r="L189" s="161"/>
      <c r="M189" s="166"/>
      <c r="N189" s="167"/>
      <c r="O189" s="167"/>
      <c r="P189" s="167"/>
      <c r="Q189" s="167"/>
      <c r="R189" s="167"/>
      <c r="S189" s="167"/>
      <c r="T189" s="168"/>
      <c r="AT189" s="162" t="s">
        <v>139</v>
      </c>
      <c r="AU189" s="162" t="s">
        <v>80</v>
      </c>
      <c r="AV189" s="13" t="s">
        <v>80</v>
      </c>
      <c r="AW189" s="13" t="s">
        <v>32</v>
      </c>
      <c r="AX189" s="13" t="s">
        <v>70</v>
      </c>
      <c r="AY189" s="162" t="s">
        <v>128</v>
      </c>
    </row>
    <row r="190" spans="1:65" s="13" customFormat="1" ht="20">
      <c r="B190" s="161"/>
      <c r="D190" s="156" t="s">
        <v>139</v>
      </c>
      <c r="E190" s="162" t="s">
        <v>3</v>
      </c>
      <c r="F190" s="163" t="s">
        <v>557</v>
      </c>
      <c r="H190" s="164">
        <v>79.971999999999994</v>
      </c>
      <c r="I190" s="165"/>
      <c r="L190" s="161"/>
      <c r="M190" s="166"/>
      <c r="N190" s="167"/>
      <c r="O190" s="167"/>
      <c r="P190" s="167"/>
      <c r="Q190" s="167"/>
      <c r="R190" s="167"/>
      <c r="S190" s="167"/>
      <c r="T190" s="168"/>
      <c r="AT190" s="162" t="s">
        <v>139</v>
      </c>
      <c r="AU190" s="162" t="s">
        <v>80</v>
      </c>
      <c r="AV190" s="13" t="s">
        <v>80</v>
      </c>
      <c r="AW190" s="13" t="s">
        <v>32</v>
      </c>
      <c r="AX190" s="13" t="s">
        <v>70</v>
      </c>
      <c r="AY190" s="162" t="s">
        <v>128</v>
      </c>
    </row>
    <row r="191" spans="1:65" s="13" customFormat="1">
      <c r="B191" s="161"/>
      <c r="D191" s="156" t="s">
        <v>139</v>
      </c>
      <c r="E191" s="162" t="s">
        <v>3</v>
      </c>
      <c r="F191" s="163" t="s">
        <v>571</v>
      </c>
      <c r="H191" s="164">
        <v>10.192</v>
      </c>
      <c r="I191" s="165"/>
      <c r="L191" s="161"/>
      <c r="M191" s="166"/>
      <c r="N191" s="167"/>
      <c r="O191" s="167"/>
      <c r="P191" s="167"/>
      <c r="Q191" s="167"/>
      <c r="R191" s="167"/>
      <c r="S191" s="167"/>
      <c r="T191" s="168"/>
      <c r="AT191" s="162" t="s">
        <v>139</v>
      </c>
      <c r="AU191" s="162" t="s">
        <v>80</v>
      </c>
      <c r="AV191" s="13" t="s">
        <v>80</v>
      </c>
      <c r="AW191" s="13" t="s">
        <v>32</v>
      </c>
      <c r="AX191" s="13" t="s">
        <v>70</v>
      </c>
      <c r="AY191" s="162" t="s">
        <v>128</v>
      </c>
    </row>
    <row r="192" spans="1:65" s="14" customFormat="1">
      <c r="B192" s="169"/>
      <c r="D192" s="156" t="s">
        <v>139</v>
      </c>
      <c r="E192" s="170" t="s">
        <v>3</v>
      </c>
      <c r="F192" s="171" t="s">
        <v>535</v>
      </c>
      <c r="H192" s="172">
        <v>221.91000000000003</v>
      </c>
      <c r="I192" s="173"/>
      <c r="L192" s="169"/>
      <c r="M192" s="174"/>
      <c r="N192" s="175"/>
      <c r="O192" s="175"/>
      <c r="P192" s="175"/>
      <c r="Q192" s="175"/>
      <c r="R192" s="175"/>
      <c r="S192" s="175"/>
      <c r="T192" s="176"/>
      <c r="AT192" s="170" t="s">
        <v>139</v>
      </c>
      <c r="AU192" s="170" t="s">
        <v>80</v>
      </c>
      <c r="AV192" s="14" t="s">
        <v>135</v>
      </c>
      <c r="AW192" s="14" t="s">
        <v>32</v>
      </c>
      <c r="AX192" s="14" t="s">
        <v>70</v>
      </c>
      <c r="AY192" s="170" t="s">
        <v>128</v>
      </c>
    </row>
    <row r="193" spans="1:65" s="13" customFormat="1">
      <c r="B193" s="161"/>
      <c r="D193" s="156" t="s">
        <v>139</v>
      </c>
      <c r="E193" s="162" t="s">
        <v>3</v>
      </c>
      <c r="F193" s="163" t="s">
        <v>572</v>
      </c>
      <c r="H193" s="164">
        <v>2.1269999999999998</v>
      </c>
      <c r="I193" s="165"/>
      <c r="L193" s="161"/>
      <c r="M193" s="166"/>
      <c r="N193" s="167"/>
      <c r="O193" s="167"/>
      <c r="P193" s="167"/>
      <c r="Q193" s="167"/>
      <c r="R193" s="167"/>
      <c r="S193" s="167"/>
      <c r="T193" s="168"/>
      <c r="AT193" s="162" t="s">
        <v>139</v>
      </c>
      <c r="AU193" s="162" t="s">
        <v>80</v>
      </c>
      <c r="AV193" s="13" t="s">
        <v>80</v>
      </c>
      <c r="AW193" s="13" t="s">
        <v>32</v>
      </c>
      <c r="AX193" s="13" t="s">
        <v>78</v>
      </c>
      <c r="AY193" s="162" t="s">
        <v>128</v>
      </c>
    </row>
    <row r="194" spans="1:65" s="12" customFormat="1" ht="22.9" customHeight="1">
      <c r="B194" s="129"/>
      <c r="D194" s="130" t="s">
        <v>69</v>
      </c>
      <c r="E194" s="140" t="s">
        <v>135</v>
      </c>
      <c r="F194" s="140" t="s">
        <v>381</v>
      </c>
      <c r="I194" s="132"/>
      <c r="J194" s="141">
        <f>BK194</f>
        <v>0</v>
      </c>
      <c r="L194" s="129"/>
      <c r="M194" s="134"/>
      <c r="N194" s="135"/>
      <c r="O194" s="135"/>
      <c r="P194" s="136">
        <f>SUM(P195:P210)</f>
        <v>0</v>
      </c>
      <c r="Q194" s="135"/>
      <c r="R194" s="136">
        <f>SUM(R195:R210)</f>
        <v>9.429939469999999</v>
      </c>
      <c r="S194" s="135"/>
      <c r="T194" s="137">
        <f>SUM(T195:T210)</f>
        <v>0</v>
      </c>
      <c r="AR194" s="130" t="s">
        <v>78</v>
      </c>
      <c r="AT194" s="138" t="s">
        <v>69</v>
      </c>
      <c r="AU194" s="138" t="s">
        <v>78</v>
      </c>
      <c r="AY194" s="130" t="s">
        <v>128</v>
      </c>
      <c r="BK194" s="139">
        <f>SUM(BK195:BK210)</f>
        <v>0</v>
      </c>
    </row>
    <row r="195" spans="1:65" s="2" customFormat="1" ht="24.25" customHeight="1">
      <c r="A195" s="32"/>
      <c r="B195" s="142"/>
      <c r="C195" s="143" t="s">
        <v>261</v>
      </c>
      <c r="D195" s="143" t="s">
        <v>130</v>
      </c>
      <c r="E195" s="144" t="s">
        <v>434</v>
      </c>
      <c r="F195" s="145" t="s">
        <v>435</v>
      </c>
      <c r="G195" s="146" t="s">
        <v>145</v>
      </c>
      <c r="H195" s="147">
        <v>11.420999999999999</v>
      </c>
      <c r="I195" s="148"/>
      <c r="J195" s="149">
        <f>ROUND(I195*H195,2)</f>
        <v>0</v>
      </c>
      <c r="K195" s="145" t="s">
        <v>134</v>
      </c>
      <c r="L195" s="33"/>
      <c r="M195" s="150" t="s">
        <v>3</v>
      </c>
      <c r="N195" s="151" t="s">
        <v>41</v>
      </c>
      <c r="O195" s="53"/>
      <c r="P195" s="152">
        <f>O195*H195</f>
        <v>0</v>
      </c>
      <c r="Q195" s="152">
        <v>0</v>
      </c>
      <c r="R195" s="152">
        <f>Q195*H195</f>
        <v>0</v>
      </c>
      <c r="S195" s="152">
        <v>0</v>
      </c>
      <c r="T195" s="153">
        <f>S195*H195</f>
        <v>0</v>
      </c>
      <c r="U195" s="32"/>
      <c r="V195" s="32"/>
      <c r="W195" s="32"/>
      <c r="X195" s="32"/>
      <c r="Y195" s="32"/>
      <c r="Z195" s="32"/>
      <c r="AA195" s="32"/>
      <c r="AB195" s="32"/>
      <c r="AC195" s="32"/>
      <c r="AD195" s="32"/>
      <c r="AE195" s="32"/>
      <c r="AR195" s="154" t="s">
        <v>135</v>
      </c>
      <c r="AT195" s="154" t="s">
        <v>130</v>
      </c>
      <c r="AU195" s="154" t="s">
        <v>80</v>
      </c>
      <c r="AY195" s="17" t="s">
        <v>128</v>
      </c>
      <c r="BE195" s="155">
        <f>IF(N195="základní",J195,0)</f>
        <v>0</v>
      </c>
      <c r="BF195" s="155">
        <f>IF(N195="snížená",J195,0)</f>
        <v>0</v>
      </c>
      <c r="BG195" s="155">
        <f>IF(N195="zákl. přenesená",J195,0)</f>
        <v>0</v>
      </c>
      <c r="BH195" s="155">
        <f>IF(N195="sníž. přenesená",J195,0)</f>
        <v>0</v>
      </c>
      <c r="BI195" s="155">
        <f>IF(N195="nulová",J195,0)</f>
        <v>0</v>
      </c>
      <c r="BJ195" s="17" t="s">
        <v>78</v>
      </c>
      <c r="BK195" s="155">
        <f>ROUND(I195*H195,2)</f>
        <v>0</v>
      </c>
      <c r="BL195" s="17" t="s">
        <v>135</v>
      </c>
      <c r="BM195" s="154" t="s">
        <v>573</v>
      </c>
    </row>
    <row r="196" spans="1:65" s="2" customFormat="1" ht="72">
      <c r="A196" s="32"/>
      <c r="B196" s="33"/>
      <c r="C196" s="32"/>
      <c r="D196" s="156" t="s">
        <v>137</v>
      </c>
      <c r="E196" s="32"/>
      <c r="F196" s="157" t="s">
        <v>437</v>
      </c>
      <c r="G196" s="32"/>
      <c r="H196" s="32"/>
      <c r="I196" s="158"/>
      <c r="J196" s="32"/>
      <c r="K196" s="32"/>
      <c r="L196" s="33"/>
      <c r="M196" s="159"/>
      <c r="N196" s="160"/>
      <c r="O196" s="53"/>
      <c r="P196" s="53"/>
      <c r="Q196" s="53"/>
      <c r="R196" s="53"/>
      <c r="S196" s="53"/>
      <c r="T196" s="54"/>
      <c r="U196" s="32"/>
      <c r="V196" s="32"/>
      <c r="W196" s="32"/>
      <c r="X196" s="32"/>
      <c r="Y196" s="32"/>
      <c r="Z196" s="32"/>
      <c r="AA196" s="32"/>
      <c r="AB196" s="32"/>
      <c r="AC196" s="32"/>
      <c r="AD196" s="32"/>
      <c r="AE196" s="32"/>
      <c r="AT196" s="17" t="s">
        <v>137</v>
      </c>
      <c r="AU196" s="17" t="s">
        <v>80</v>
      </c>
    </row>
    <row r="197" spans="1:65" s="2" customFormat="1" ht="24.25" customHeight="1">
      <c r="A197" s="32"/>
      <c r="B197" s="142"/>
      <c r="C197" s="143" t="s">
        <v>268</v>
      </c>
      <c r="D197" s="143" t="s">
        <v>130</v>
      </c>
      <c r="E197" s="144" t="s">
        <v>574</v>
      </c>
      <c r="F197" s="145" t="s">
        <v>575</v>
      </c>
      <c r="G197" s="146" t="s">
        <v>160</v>
      </c>
      <c r="H197" s="147">
        <v>2.7</v>
      </c>
      <c r="I197" s="148"/>
      <c r="J197" s="149">
        <f>ROUND(I197*H197,2)</f>
        <v>0</v>
      </c>
      <c r="K197" s="145" t="s">
        <v>134</v>
      </c>
      <c r="L197" s="33"/>
      <c r="M197" s="150" t="s">
        <v>3</v>
      </c>
      <c r="N197" s="151" t="s">
        <v>41</v>
      </c>
      <c r="O197" s="53"/>
      <c r="P197" s="152">
        <f>O197*H197</f>
        <v>0</v>
      </c>
      <c r="Q197" s="152">
        <v>0</v>
      </c>
      <c r="R197" s="152">
        <f>Q197*H197</f>
        <v>0</v>
      </c>
      <c r="S197" s="152">
        <v>0</v>
      </c>
      <c r="T197" s="153">
        <f>S197*H197</f>
        <v>0</v>
      </c>
      <c r="U197" s="32"/>
      <c r="V197" s="32"/>
      <c r="W197" s="32"/>
      <c r="X197" s="32"/>
      <c r="Y197" s="32"/>
      <c r="Z197" s="32"/>
      <c r="AA197" s="32"/>
      <c r="AB197" s="32"/>
      <c r="AC197" s="32"/>
      <c r="AD197" s="32"/>
      <c r="AE197" s="32"/>
      <c r="AR197" s="154" t="s">
        <v>135</v>
      </c>
      <c r="AT197" s="154" t="s">
        <v>130</v>
      </c>
      <c r="AU197" s="154" t="s">
        <v>80</v>
      </c>
      <c r="AY197" s="17" t="s">
        <v>128</v>
      </c>
      <c r="BE197" s="155">
        <f>IF(N197="základní",J197,0)</f>
        <v>0</v>
      </c>
      <c r="BF197" s="155">
        <f>IF(N197="snížená",J197,0)</f>
        <v>0</v>
      </c>
      <c r="BG197" s="155">
        <f>IF(N197="zákl. přenesená",J197,0)</f>
        <v>0</v>
      </c>
      <c r="BH197" s="155">
        <f>IF(N197="sníž. přenesená",J197,0)</f>
        <v>0</v>
      </c>
      <c r="BI197" s="155">
        <f>IF(N197="nulová",J197,0)</f>
        <v>0</v>
      </c>
      <c r="BJ197" s="17" t="s">
        <v>78</v>
      </c>
      <c r="BK197" s="155">
        <f>ROUND(I197*H197,2)</f>
        <v>0</v>
      </c>
      <c r="BL197" s="17" t="s">
        <v>135</v>
      </c>
      <c r="BM197" s="154" t="s">
        <v>576</v>
      </c>
    </row>
    <row r="198" spans="1:65" s="2" customFormat="1" ht="54">
      <c r="A198" s="32"/>
      <c r="B198" s="33"/>
      <c r="C198" s="32"/>
      <c r="D198" s="156" t="s">
        <v>137</v>
      </c>
      <c r="E198" s="32"/>
      <c r="F198" s="157" t="s">
        <v>577</v>
      </c>
      <c r="G198" s="32"/>
      <c r="H198" s="32"/>
      <c r="I198" s="158"/>
      <c r="J198" s="32"/>
      <c r="K198" s="32"/>
      <c r="L198" s="33"/>
      <c r="M198" s="159"/>
      <c r="N198" s="160"/>
      <c r="O198" s="53"/>
      <c r="P198" s="53"/>
      <c r="Q198" s="53"/>
      <c r="R198" s="53"/>
      <c r="S198" s="53"/>
      <c r="T198" s="54"/>
      <c r="U198" s="32"/>
      <c r="V198" s="32"/>
      <c r="W198" s="32"/>
      <c r="X198" s="32"/>
      <c r="Y198" s="32"/>
      <c r="Z198" s="32"/>
      <c r="AA198" s="32"/>
      <c r="AB198" s="32"/>
      <c r="AC198" s="32"/>
      <c r="AD198" s="32"/>
      <c r="AE198" s="32"/>
      <c r="AT198" s="17" t="s">
        <v>137</v>
      </c>
      <c r="AU198" s="17" t="s">
        <v>80</v>
      </c>
    </row>
    <row r="199" spans="1:65" s="13" customFormat="1">
      <c r="B199" s="161"/>
      <c r="D199" s="156" t="s">
        <v>139</v>
      </c>
      <c r="E199" s="162" t="s">
        <v>3</v>
      </c>
      <c r="F199" s="163" t="s">
        <v>578</v>
      </c>
      <c r="H199" s="164">
        <v>2.7</v>
      </c>
      <c r="I199" s="165"/>
      <c r="L199" s="161"/>
      <c r="M199" s="166"/>
      <c r="N199" s="167"/>
      <c r="O199" s="167"/>
      <c r="P199" s="167"/>
      <c r="Q199" s="167"/>
      <c r="R199" s="167"/>
      <c r="S199" s="167"/>
      <c r="T199" s="168"/>
      <c r="AT199" s="162" t="s">
        <v>139</v>
      </c>
      <c r="AU199" s="162" t="s">
        <v>80</v>
      </c>
      <c r="AV199" s="13" t="s">
        <v>80</v>
      </c>
      <c r="AW199" s="13" t="s">
        <v>32</v>
      </c>
      <c r="AX199" s="13" t="s">
        <v>78</v>
      </c>
      <c r="AY199" s="162" t="s">
        <v>128</v>
      </c>
    </row>
    <row r="200" spans="1:65" s="2" customFormat="1" ht="37.9" customHeight="1">
      <c r="A200" s="32"/>
      <c r="B200" s="142"/>
      <c r="C200" s="143" t="s">
        <v>273</v>
      </c>
      <c r="D200" s="143" t="s">
        <v>130</v>
      </c>
      <c r="E200" s="144" t="s">
        <v>579</v>
      </c>
      <c r="F200" s="145" t="s">
        <v>580</v>
      </c>
      <c r="G200" s="146" t="s">
        <v>160</v>
      </c>
      <c r="H200" s="147">
        <v>0.97</v>
      </c>
      <c r="I200" s="148"/>
      <c r="J200" s="149">
        <f>ROUND(I200*H200,2)</f>
        <v>0</v>
      </c>
      <c r="K200" s="145" t="s">
        <v>134</v>
      </c>
      <c r="L200" s="33"/>
      <c r="M200" s="150" t="s">
        <v>3</v>
      </c>
      <c r="N200" s="151" t="s">
        <v>41</v>
      </c>
      <c r="O200" s="53"/>
      <c r="P200" s="152">
        <f>O200*H200</f>
        <v>0</v>
      </c>
      <c r="Q200" s="152">
        <v>0</v>
      </c>
      <c r="R200" s="152">
        <f>Q200*H200</f>
        <v>0</v>
      </c>
      <c r="S200" s="152">
        <v>0</v>
      </c>
      <c r="T200" s="153">
        <f>S200*H200</f>
        <v>0</v>
      </c>
      <c r="U200" s="32"/>
      <c r="V200" s="32"/>
      <c r="W200" s="32"/>
      <c r="X200" s="32"/>
      <c r="Y200" s="32"/>
      <c r="Z200" s="32"/>
      <c r="AA200" s="32"/>
      <c r="AB200" s="32"/>
      <c r="AC200" s="32"/>
      <c r="AD200" s="32"/>
      <c r="AE200" s="32"/>
      <c r="AR200" s="154" t="s">
        <v>135</v>
      </c>
      <c r="AT200" s="154" t="s">
        <v>130</v>
      </c>
      <c r="AU200" s="154" t="s">
        <v>80</v>
      </c>
      <c r="AY200" s="17" t="s">
        <v>128</v>
      </c>
      <c r="BE200" s="155">
        <f>IF(N200="základní",J200,0)</f>
        <v>0</v>
      </c>
      <c r="BF200" s="155">
        <f>IF(N200="snížená",J200,0)</f>
        <v>0</v>
      </c>
      <c r="BG200" s="155">
        <f>IF(N200="zákl. přenesená",J200,0)</f>
        <v>0</v>
      </c>
      <c r="BH200" s="155">
        <f>IF(N200="sníž. přenesená",J200,0)</f>
        <v>0</v>
      </c>
      <c r="BI200" s="155">
        <f>IF(N200="nulová",J200,0)</f>
        <v>0</v>
      </c>
      <c r="BJ200" s="17" t="s">
        <v>78</v>
      </c>
      <c r="BK200" s="155">
        <f>ROUND(I200*H200,2)</f>
        <v>0</v>
      </c>
      <c r="BL200" s="17" t="s">
        <v>135</v>
      </c>
      <c r="BM200" s="154" t="s">
        <v>581</v>
      </c>
    </row>
    <row r="201" spans="1:65" s="2" customFormat="1" ht="54">
      <c r="A201" s="32"/>
      <c r="B201" s="33"/>
      <c r="C201" s="32"/>
      <c r="D201" s="156" t="s">
        <v>137</v>
      </c>
      <c r="E201" s="32"/>
      <c r="F201" s="157" t="s">
        <v>582</v>
      </c>
      <c r="G201" s="32"/>
      <c r="H201" s="32"/>
      <c r="I201" s="158"/>
      <c r="J201" s="32"/>
      <c r="K201" s="32"/>
      <c r="L201" s="33"/>
      <c r="M201" s="159"/>
      <c r="N201" s="160"/>
      <c r="O201" s="53"/>
      <c r="P201" s="53"/>
      <c r="Q201" s="53"/>
      <c r="R201" s="53"/>
      <c r="S201" s="53"/>
      <c r="T201" s="54"/>
      <c r="U201" s="32"/>
      <c r="V201" s="32"/>
      <c r="W201" s="32"/>
      <c r="X201" s="32"/>
      <c r="Y201" s="32"/>
      <c r="Z201" s="32"/>
      <c r="AA201" s="32"/>
      <c r="AB201" s="32"/>
      <c r="AC201" s="32"/>
      <c r="AD201" s="32"/>
      <c r="AE201" s="32"/>
      <c r="AT201" s="17" t="s">
        <v>137</v>
      </c>
      <c r="AU201" s="17" t="s">
        <v>80</v>
      </c>
    </row>
    <row r="202" spans="1:65" s="13" customFormat="1">
      <c r="B202" s="161"/>
      <c r="D202" s="156" t="s">
        <v>139</v>
      </c>
      <c r="E202" s="162" t="s">
        <v>3</v>
      </c>
      <c r="F202" s="163" t="s">
        <v>583</v>
      </c>
      <c r="H202" s="164">
        <v>0.97</v>
      </c>
      <c r="I202" s="165"/>
      <c r="L202" s="161"/>
      <c r="M202" s="166"/>
      <c r="N202" s="167"/>
      <c r="O202" s="167"/>
      <c r="P202" s="167"/>
      <c r="Q202" s="167"/>
      <c r="R202" s="167"/>
      <c r="S202" s="167"/>
      <c r="T202" s="168"/>
      <c r="AT202" s="162" t="s">
        <v>139</v>
      </c>
      <c r="AU202" s="162" t="s">
        <v>80</v>
      </c>
      <c r="AV202" s="13" t="s">
        <v>80</v>
      </c>
      <c r="AW202" s="13" t="s">
        <v>32</v>
      </c>
      <c r="AX202" s="13" t="s">
        <v>78</v>
      </c>
      <c r="AY202" s="162" t="s">
        <v>128</v>
      </c>
    </row>
    <row r="203" spans="1:65" s="2" customFormat="1" ht="37.9" customHeight="1">
      <c r="A203" s="32"/>
      <c r="B203" s="142"/>
      <c r="C203" s="143" t="s">
        <v>278</v>
      </c>
      <c r="D203" s="143" t="s">
        <v>130</v>
      </c>
      <c r="E203" s="144" t="s">
        <v>584</v>
      </c>
      <c r="F203" s="145" t="s">
        <v>585</v>
      </c>
      <c r="G203" s="146" t="s">
        <v>160</v>
      </c>
      <c r="H203" s="147">
        <v>2.88</v>
      </c>
      <c r="I203" s="148"/>
      <c r="J203" s="149">
        <f>ROUND(I203*H203,2)</f>
        <v>0</v>
      </c>
      <c r="K203" s="145" t="s">
        <v>134</v>
      </c>
      <c r="L203" s="33"/>
      <c r="M203" s="150" t="s">
        <v>3</v>
      </c>
      <c r="N203" s="151" t="s">
        <v>41</v>
      </c>
      <c r="O203" s="53"/>
      <c r="P203" s="152">
        <f>O203*H203</f>
        <v>0</v>
      </c>
      <c r="Q203" s="152">
        <v>0</v>
      </c>
      <c r="R203" s="152">
        <f>Q203*H203</f>
        <v>0</v>
      </c>
      <c r="S203" s="152">
        <v>0</v>
      </c>
      <c r="T203" s="153">
        <f>S203*H203</f>
        <v>0</v>
      </c>
      <c r="U203" s="32"/>
      <c r="V203" s="32"/>
      <c r="W203" s="32"/>
      <c r="X203" s="32"/>
      <c r="Y203" s="32"/>
      <c r="Z203" s="32"/>
      <c r="AA203" s="32"/>
      <c r="AB203" s="32"/>
      <c r="AC203" s="32"/>
      <c r="AD203" s="32"/>
      <c r="AE203" s="32"/>
      <c r="AR203" s="154" t="s">
        <v>135</v>
      </c>
      <c r="AT203" s="154" t="s">
        <v>130</v>
      </c>
      <c r="AU203" s="154" t="s">
        <v>80</v>
      </c>
      <c r="AY203" s="17" t="s">
        <v>128</v>
      </c>
      <c r="BE203" s="155">
        <f>IF(N203="základní",J203,0)</f>
        <v>0</v>
      </c>
      <c r="BF203" s="155">
        <f>IF(N203="snížená",J203,0)</f>
        <v>0</v>
      </c>
      <c r="BG203" s="155">
        <f>IF(N203="zákl. přenesená",J203,0)</f>
        <v>0</v>
      </c>
      <c r="BH203" s="155">
        <f>IF(N203="sníž. přenesená",J203,0)</f>
        <v>0</v>
      </c>
      <c r="BI203" s="155">
        <f>IF(N203="nulová",J203,0)</f>
        <v>0</v>
      </c>
      <c r="BJ203" s="17" t="s">
        <v>78</v>
      </c>
      <c r="BK203" s="155">
        <f>ROUND(I203*H203,2)</f>
        <v>0</v>
      </c>
      <c r="BL203" s="17" t="s">
        <v>135</v>
      </c>
      <c r="BM203" s="154" t="s">
        <v>586</v>
      </c>
    </row>
    <row r="204" spans="1:65" s="2" customFormat="1" ht="54">
      <c r="A204" s="32"/>
      <c r="B204" s="33"/>
      <c r="C204" s="32"/>
      <c r="D204" s="156" t="s">
        <v>137</v>
      </c>
      <c r="E204" s="32"/>
      <c r="F204" s="157" t="s">
        <v>582</v>
      </c>
      <c r="G204" s="32"/>
      <c r="H204" s="32"/>
      <c r="I204" s="158"/>
      <c r="J204" s="32"/>
      <c r="K204" s="32"/>
      <c r="L204" s="33"/>
      <c r="M204" s="159"/>
      <c r="N204" s="160"/>
      <c r="O204" s="53"/>
      <c r="P204" s="53"/>
      <c r="Q204" s="53"/>
      <c r="R204" s="53"/>
      <c r="S204" s="53"/>
      <c r="T204" s="54"/>
      <c r="U204" s="32"/>
      <c r="V204" s="32"/>
      <c r="W204" s="32"/>
      <c r="X204" s="32"/>
      <c r="Y204" s="32"/>
      <c r="Z204" s="32"/>
      <c r="AA204" s="32"/>
      <c r="AB204" s="32"/>
      <c r="AC204" s="32"/>
      <c r="AD204" s="32"/>
      <c r="AE204" s="32"/>
      <c r="AT204" s="17" t="s">
        <v>137</v>
      </c>
      <c r="AU204" s="17" t="s">
        <v>80</v>
      </c>
    </row>
    <row r="205" spans="1:65" s="13" customFormat="1">
      <c r="B205" s="161"/>
      <c r="D205" s="156" t="s">
        <v>139</v>
      </c>
      <c r="E205" s="162" t="s">
        <v>3</v>
      </c>
      <c r="F205" s="163" t="s">
        <v>587</v>
      </c>
      <c r="H205" s="164">
        <v>2.88</v>
      </c>
      <c r="I205" s="165"/>
      <c r="L205" s="161"/>
      <c r="M205" s="166"/>
      <c r="N205" s="167"/>
      <c r="O205" s="167"/>
      <c r="P205" s="167"/>
      <c r="Q205" s="167"/>
      <c r="R205" s="167"/>
      <c r="S205" s="167"/>
      <c r="T205" s="168"/>
      <c r="AT205" s="162" t="s">
        <v>139</v>
      </c>
      <c r="AU205" s="162" t="s">
        <v>80</v>
      </c>
      <c r="AV205" s="13" t="s">
        <v>80</v>
      </c>
      <c r="AW205" s="13" t="s">
        <v>32</v>
      </c>
      <c r="AX205" s="13" t="s">
        <v>78</v>
      </c>
      <c r="AY205" s="162" t="s">
        <v>128</v>
      </c>
    </row>
    <row r="206" spans="1:65" s="2" customFormat="1" ht="24.25" customHeight="1">
      <c r="A206" s="32"/>
      <c r="B206" s="142"/>
      <c r="C206" s="143" t="s">
        <v>588</v>
      </c>
      <c r="D206" s="143" t="s">
        <v>130</v>
      </c>
      <c r="E206" s="144" t="s">
        <v>589</v>
      </c>
      <c r="F206" s="145" t="s">
        <v>590</v>
      </c>
      <c r="G206" s="146" t="s">
        <v>314</v>
      </c>
      <c r="H206" s="147">
        <v>3.2000000000000001E-2</v>
      </c>
      <c r="I206" s="148"/>
      <c r="J206" s="149">
        <f>ROUND(I206*H206,2)</f>
        <v>0</v>
      </c>
      <c r="K206" s="145" t="s">
        <v>134</v>
      </c>
      <c r="L206" s="33"/>
      <c r="M206" s="150" t="s">
        <v>3</v>
      </c>
      <c r="N206" s="151" t="s">
        <v>41</v>
      </c>
      <c r="O206" s="53"/>
      <c r="P206" s="152">
        <f>O206*H206</f>
        <v>0</v>
      </c>
      <c r="Q206" s="152">
        <v>0.85540000000000005</v>
      </c>
      <c r="R206" s="152">
        <f>Q206*H206</f>
        <v>2.7372800000000003E-2</v>
      </c>
      <c r="S206" s="152">
        <v>0</v>
      </c>
      <c r="T206" s="153">
        <f>S206*H206</f>
        <v>0</v>
      </c>
      <c r="U206" s="32"/>
      <c r="V206" s="32"/>
      <c r="W206" s="32"/>
      <c r="X206" s="32"/>
      <c r="Y206" s="32"/>
      <c r="Z206" s="32"/>
      <c r="AA206" s="32"/>
      <c r="AB206" s="32"/>
      <c r="AC206" s="32"/>
      <c r="AD206" s="32"/>
      <c r="AE206" s="32"/>
      <c r="AR206" s="154" t="s">
        <v>135</v>
      </c>
      <c r="AT206" s="154" t="s">
        <v>130</v>
      </c>
      <c r="AU206" s="154" t="s">
        <v>80</v>
      </c>
      <c r="AY206" s="17" t="s">
        <v>128</v>
      </c>
      <c r="BE206" s="155">
        <f>IF(N206="základní",J206,0)</f>
        <v>0</v>
      </c>
      <c r="BF206" s="155">
        <f>IF(N206="snížená",J206,0)</f>
        <v>0</v>
      </c>
      <c r="BG206" s="155">
        <f>IF(N206="zákl. přenesená",J206,0)</f>
        <v>0</v>
      </c>
      <c r="BH206" s="155">
        <f>IF(N206="sníž. přenesená",J206,0)</f>
        <v>0</v>
      </c>
      <c r="BI206" s="155">
        <f>IF(N206="nulová",J206,0)</f>
        <v>0</v>
      </c>
      <c r="BJ206" s="17" t="s">
        <v>78</v>
      </c>
      <c r="BK206" s="155">
        <f>ROUND(I206*H206,2)</f>
        <v>0</v>
      </c>
      <c r="BL206" s="17" t="s">
        <v>135</v>
      </c>
      <c r="BM206" s="154" t="s">
        <v>591</v>
      </c>
    </row>
    <row r="207" spans="1:65" s="13" customFormat="1">
      <c r="B207" s="161"/>
      <c r="D207" s="156" t="s">
        <v>139</v>
      </c>
      <c r="E207" s="162" t="s">
        <v>3</v>
      </c>
      <c r="F207" s="163" t="s">
        <v>592</v>
      </c>
      <c r="H207" s="164">
        <v>3.2000000000000001E-2</v>
      </c>
      <c r="I207" s="165"/>
      <c r="L207" s="161"/>
      <c r="M207" s="166"/>
      <c r="N207" s="167"/>
      <c r="O207" s="167"/>
      <c r="P207" s="167"/>
      <c r="Q207" s="167"/>
      <c r="R207" s="167"/>
      <c r="S207" s="167"/>
      <c r="T207" s="168"/>
      <c r="AT207" s="162" t="s">
        <v>139</v>
      </c>
      <c r="AU207" s="162" t="s">
        <v>80</v>
      </c>
      <c r="AV207" s="13" t="s">
        <v>80</v>
      </c>
      <c r="AW207" s="13" t="s">
        <v>32</v>
      </c>
      <c r="AX207" s="13" t="s">
        <v>78</v>
      </c>
      <c r="AY207" s="162" t="s">
        <v>128</v>
      </c>
    </row>
    <row r="208" spans="1:65" s="2" customFormat="1" ht="37.9" customHeight="1">
      <c r="A208" s="32"/>
      <c r="B208" s="142"/>
      <c r="C208" s="143" t="s">
        <v>283</v>
      </c>
      <c r="D208" s="143" t="s">
        <v>130</v>
      </c>
      <c r="E208" s="144" t="s">
        <v>593</v>
      </c>
      <c r="F208" s="145" t="s">
        <v>594</v>
      </c>
      <c r="G208" s="146" t="s">
        <v>145</v>
      </c>
      <c r="H208" s="147">
        <v>11.420999999999999</v>
      </c>
      <c r="I208" s="148"/>
      <c r="J208" s="149">
        <f>ROUND(I208*H208,2)</f>
        <v>0</v>
      </c>
      <c r="K208" s="145" t="s">
        <v>134</v>
      </c>
      <c r="L208" s="33"/>
      <c r="M208" s="150" t="s">
        <v>3</v>
      </c>
      <c r="N208" s="151" t="s">
        <v>41</v>
      </c>
      <c r="O208" s="53"/>
      <c r="P208" s="152">
        <f>O208*H208</f>
        <v>0</v>
      </c>
      <c r="Q208" s="152">
        <v>0.82326999999999995</v>
      </c>
      <c r="R208" s="152">
        <f>Q208*H208</f>
        <v>9.4025666699999988</v>
      </c>
      <c r="S208" s="152">
        <v>0</v>
      </c>
      <c r="T208" s="153">
        <f>S208*H208</f>
        <v>0</v>
      </c>
      <c r="U208" s="32"/>
      <c r="V208" s="32"/>
      <c r="W208" s="32"/>
      <c r="X208" s="32"/>
      <c r="Y208" s="32"/>
      <c r="Z208" s="32"/>
      <c r="AA208" s="32"/>
      <c r="AB208" s="32"/>
      <c r="AC208" s="32"/>
      <c r="AD208" s="32"/>
      <c r="AE208" s="32"/>
      <c r="AR208" s="154" t="s">
        <v>135</v>
      </c>
      <c r="AT208" s="154" t="s">
        <v>130</v>
      </c>
      <c r="AU208" s="154" t="s">
        <v>80</v>
      </c>
      <c r="AY208" s="17" t="s">
        <v>128</v>
      </c>
      <c r="BE208" s="155">
        <f>IF(N208="základní",J208,0)</f>
        <v>0</v>
      </c>
      <c r="BF208" s="155">
        <f>IF(N208="snížená",J208,0)</f>
        <v>0</v>
      </c>
      <c r="BG208" s="155">
        <f>IF(N208="zákl. přenesená",J208,0)</f>
        <v>0</v>
      </c>
      <c r="BH208" s="155">
        <f>IF(N208="sníž. přenesená",J208,0)</f>
        <v>0</v>
      </c>
      <c r="BI208" s="155">
        <f>IF(N208="nulová",J208,0)</f>
        <v>0</v>
      </c>
      <c r="BJ208" s="17" t="s">
        <v>78</v>
      </c>
      <c r="BK208" s="155">
        <f>ROUND(I208*H208,2)</f>
        <v>0</v>
      </c>
      <c r="BL208" s="17" t="s">
        <v>135</v>
      </c>
      <c r="BM208" s="154" t="s">
        <v>595</v>
      </c>
    </row>
    <row r="209" spans="1:65" s="2" customFormat="1" ht="108">
      <c r="A209" s="32"/>
      <c r="B209" s="33"/>
      <c r="C209" s="32"/>
      <c r="D209" s="156" t="s">
        <v>137</v>
      </c>
      <c r="E209" s="32"/>
      <c r="F209" s="157" t="s">
        <v>596</v>
      </c>
      <c r="G209" s="32"/>
      <c r="H209" s="32"/>
      <c r="I209" s="158"/>
      <c r="J209" s="32"/>
      <c r="K209" s="32"/>
      <c r="L209" s="33"/>
      <c r="M209" s="159"/>
      <c r="N209" s="160"/>
      <c r="O209" s="53"/>
      <c r="P209" s="53"/>
      <c r="Q209" s="53"/>
      <c r="R209" s="53"/>
      <c r="S209" s="53"/>
      <c r="T209" s="54"/>
      <c r="U209" s="32"/>
      <c r="V209" s="32"/>
      <c r="W209" s="32"/>
      <c r="X209" s="32"/>
      <c r="Y209" s="32"/>
      <c r="Z209" s="32"/>
      <c r="AA209" s="32"/>
      <c r="AB209" s="32"/>
      <c r="AC209" s="32"/>
      <c r="AD209" s="32"/>
      <c r="AE209" s="32"/>
      <c r="AT209" s="17" t="s">
        <v>137</v>
      </c>
      <c r="AU209" s="17" t="s">
        <v>80</v>
      </c>
    </row>
    <row r="210" spans="1:65" s="13" customFormat="1">
      <c r="B210" s="161"/>
      <c r="D210" s="156" t="s">
        <v>139</v>
      </c>
      <c r="E210" s="162" t="s">
        <v>3</v>
      </c>
      <c r="F210" s="163" t="s">
        <v>597</v>
      </c>
      <c r="H210" s="164">
        <v>11.420999999999999</v>
      </c>
      <c r="I210" s="165"/>
      <c r="L210" s="161"/>
      <c r="M210" s="166"/>
      <c r="N210" s="167"/>
      <c r="O210" s="167"/>
      <c r="P210" s="167"/>
      <c r="Q210" s="167"/>
      <c r="R210" s="167"/>
      <c r="S210" s="167"/>
      <c r="T210" s="168"/>
      <c r="AT210" s="162" t="s">
        <v>139</v>
      </c>
      <c r="AU210" s="162" t="s">
        <v>80</v>
      </c>
      <c r="AV210" s="13" t="s">
        <v>80</v>
      </c>
      <c r="AW210" s="13" t="s">
        <v>32</v>
      </c>
      <c r="AX210" s="13" t="s">
        <v>78</v>
      </c>
      <c r="AY210" s="162" t="s">
        <v>128</v>
      </c>
    </row>
    <row r="211" spans="1:65" s="12" customFormat="1" ht="22.9" customHeight="1">
      <c r="B211" s="129"/>
      <c r="D211" s="130" t="s">
        <v>69</v>
      </c>
      <c r="E211" s="140" t="s">
        <v>151</v>
      </c>
      <c r="F211" s="140" t="s">
        <v>237</v>
      </c>
      <c r="I211" s="132"/>
      <c r="J211" s="141">
        <f>BK211</f>
        <v>0</v>
      </c>
      <c r="L211" s="129"/>
      <c r="M211" s="134"/>
      <c r="N211" s="135"/>
      <c r="O211" s="135"/>
      <c r="P211" s="136">
        <f>SUM(P212:P231)</f>
        <v>0</v>
      </c>
      <c r="Q211" s="135"/>
      <c r="R211" s="136">
        <f>SUM(R212:R231)</f>
        <v>25.692664000000001</v>
      </c>
      <c r="S211" s="135"/>
      <c r="T211" s="137">
        <f>SUM(T212:T231)</f>
        <v>0</v>
      </c>
      <c r="AR211" s="130" t="s">
        <v>78</v>
      </c>
      <c r="AT211" s="138" t="s">
        <v>69</v>
      </c>
      <c r="AU211" s="138" t="s">
        <v>78</v>
      </c>
      <c r="AY211" s="130" t="s">
        <v>128</v>
      </c>
      <c r="BK211" s="139">
        <f>SUM(BK212:BK231)</f>
        <v>0</v>
      </c>
    </row>
    <row r="212" spans="1:65" s="2" customFormat="1" ht="24.25" customHeight="1">
      <c r="A212" s="32"/>
      <c r="B212" s="142"/>
      <c r="C212" s="143" t="s">
        <v>288</v>
      </c>
      <c r="D212" s="143" t="s">
        <v>130</v>
      </c>
      <c r="E212" s="144" t="s">
        <v>598</v>
      </c>
      <c r="F212" s="145" t="s">
        <v>599</v>
      </c>
      <c r="G212" s="146" t="s">
        <v>145</v>
      </c>
      <c r="H212" s="147">
        <v>8.85</v>
      </c>
      <c r="I212" s="148"/>
      <c r="J212" s="149">
        <f>ROUND(I212*H212,2)</f>
        <v>0</v>
      </c>
      <c r="K212" s="145" t="s">
        <v>134</v>
      </c>
      <c r="L212" s="33"/>
      <c r="M212" s="150" t="s">
        <v>3</v>
      </c>
      <c r="N212" s="151" t="s">
        <v>41</v>
      </c>
      <c r="O212" s="53"/>
      <c r="P212" s="152">
        <f>O212*H212</f>
        <v>0</v>
      </c>
      <c r="Q212" s="152">
        <v>0</v>
      </c>
      <c r="R212" s="152">
        <f>Q212*H212</f>
        <v>0</v>
      </c>
      <c r="S212" s="152">
        <v>0</v>
      </c>
      <c r="T212" s="153">
        <f>S212*H212</f>
        <v>0</v>
      </c>
      <c r="U212" s="32"/>
      <c r="V212" s="32"/>
      <c r="W212" s="32"/>
      <c r="X212" s="32"/>
      <c r="Y212" s="32"/>
      <c r="Z212" s="32"/>
      <c r="AA212" s="32"/>
      <c r="AB212" s="32"/>
      <c r="AC212" s="32"/>
      <c r="AD212" s="32"/>
      <c r="AE212" s="32"/>
      <c r="AR212" s="154" t="s">
        <v>135</v>
      </c>
      <c r="AT212" s="154" t="s">
        <v>130</v>
      </c>
      <c r="AU212" s="154" t="s">
        <v>80</v>
      </c>
      <c r="AY212" s="17" t="s">
        <v>128</v>
      </c>
      <c r="BE212" s="155">
        <f>IF(N212="základní",J212,0)</f>
        <v>0</v>
      </c>
      <c r="BF212" s="155">
        <f>IF(N212="snížená",J212,0)</f>
        <v>0</v>
      </c>
      <c r="BG212" s="155">
        <f>IF(N212="zákl. přenesená",J212,0)</f>
        <v>0</v>
      </c>
      <c r="BH212" s="155">
        <f>IF(N212="sníž. přenesená",J212,0)</f>
        <v>0</v>
      </c>
      <c r="BI212" s="155">
        <f>IF(N212="nulová",J212,0)</f>
        <v>0</v>
      </c>
      <c r="BJ212" s="17" t="s">
        <v>78</v>
      </c>
      <c r="BK212" s="155">
        <f>ROUND(I212*H212,2)</f>
        <v>0</v>
      </c>
      <c r="BL212" s="17" t="s">
        <v>135</v>
      </c>
      <c r="BM212" s="154" t="s">
        <v>600</v>
      </c>
    </row>
    <row r="213" spans="1:65" s="13" customFormat="1">
      <c r="B213" s="161"/>
      <c r="D213" s="156" t="s">
        <v>139</v>
      </c>
      <c r="E213" s="162" t="s">
        <v>3</v>
      </c>
      <c r="F213" s="163" t="s">
        <v>601</v>
      </c>
      <c r="H213" s="164">
        <v>3.75</v>
      </c>
      <c r="I213" s="165"/>
      <c r="L213" s="161"/>
      <c r="M213" s="166"/>
      <c r="N213" s="167"/>
      <c r="O213" s="167"/>
      <c r="P213" s="167"/>
      <c r="Q213" s="167"/>
      <c r="R213" s="167"/>
      <c r="S213" s="167"/>
      <c r="T213" s="168"/>
      <c r="AT213" s="162" t="s">
        <v>139</v>
      </c>
      <c r="AU213" s="162" t="s">
        <v>80</v>
      </c>
      <c r="AV213" s="13" t="s">
        <v>80</v>
      </c>
      <c r="AW213" s="13" t="s">
        <v>32</v>
      </c>
      <c r="AX213" s="13" t="s">
        <v>70</v>
      </c>
      <c r="AY213" s="162" t="s">
        <v>128</v>
      </c>
    </row>
    <row r="214" spans="1:65" s="13" customFormat="1">
      <c r="B214" s="161"/>
      <c r="D214" s="156" t="s">
        <v>139</v>
      </c>
      <c r="E214" s="162" t="s">
        <v>3</v>
      </c>
      <c r="F214" s="163" t="s">
        <v>602</v>
      </c>
      <c r="H214" s="164">
        <v>5.0999999999999996</v>
      </c>
      <c r="I214" s="165"/>
      <c r="L214" s="161"/>
      <c r="M214" s="166"/>
      <c r="N214" s="167"/>
      <c r="O214" s="167"/>
      <c r="P214" s="167"/>
      <c r="Q214" s="167"/>
      <c r="R214" s="167"/>
      <c r="S214" s="167"/>
      <c r="T214" s="168"/>
      <c r="AT214" s="162" t="s">
        <v>139</v>
      </c>
      <c r="AU214" s="162" t="s">
        <v>80</v>
      </c>
      <c r="AV214" s="13" t="s">
        <v>80</v>
      </c>
      <c r="AW214" s="13" t="s">
        <v>32</v>
      </c>
      <c r="AX214" s="13" t="s">
        <v>70</v>
      </c>
      <c r="AY214" s="162" t="s">
        <v>128</v>
      </c>
    </row>
    <row r="215" spans="1:65" s="14" customFormat="1">
      <c r="B215" s="169"/>
      <c r="D215" s="156" t="s">
        <v>139</v>
      </c>
      <c r="E215" s="170" t="s">
        <v>3</v>
      </c>
      <c r="F215" s="171" t="s">
        <v>179</v>
      </c>
      <c r="H215" s="172">
        <v>8.85</v>
      </c>
      <c r="I215" s="173"/>
      <c r="L215" s="169"/>
      <c r="M215" s="174"/>
      <c r="N215" s="175"/>
      <c r="O215" s="175"/>
      <c r="P215" s="175"/>
      <c r="Q215" s="175"/>
      <c r="R215" s="175"/>
      <c r="S215" s="175"/>
      <c r="T215" s="176"/>
      <c r="AT215" s="170" t="s">
        <v>139</v>
      </c>
      <c r="AU215" s="170" t="s">
        <v>80</v>
      </c>
      <c r="AV215" s="14" t="s">
        <v>135</v>
      </c>
      <c r="AW215" s="14" t="s">
        <v>32</v>
      </c>
      <c r="AX215" s="14" t="s">
        <v>78</v>
      </c>
      <c r="AY215" s="170" t="s">
        <v>128</v>
      </c>
    </row>
    <row r="216" spans="1:65" s="2" customFormat="1" ht="37.9" customHeight="1">
      <c r="A216" s="32"/>
      <c r="B216" s="142"/>
      <c r="C216" s="143" t="s">
        <v>292</v>
      </c>
      <c r="D216" s="143" t="s">
        <v>130</v>
      </c>
      <c r="E216" s="144" t="s">
        <v>603</v>
      </c>
      <c r="F216" s="145" t="s">
        <v>604</v>
      </c>
      <c r="G216" s="146" t="s">
        <v>145</v>
      </c>
      <c r="H216" s="147">
        <v>21.05</v>
      </c>
      <c r="I216" s="148"/>
      <c r="J216" s="149">
        <f>ROUND(I216*H216,2)</f>
        <v>0</v>
      </c>
      <c r="K216" s="145" t="s">
        <v>134</v>
      </c>
      <c r="L216" s="33"/>
      <c r="M216" s="150" t="s">
        <v>3</v>
      </c>
      <c r="N216" s="151" t="s">
        <v>41</v>
      </c>
      <c r="O216" s="53"/>
      <c r="P216" s="152">
        <f>O216*H216</f>
        <v>0</v>
      </c>
      <c r="Q216" s="152">
        <v>0.46</v>
      </c>
      <c r="R216" s="152">
        <f>Q216*H216</f>
        <v>9.6830000000000016</v>
      </c>
      <c r="S216" s="152">
        <v>0</v>
      </c>
      <c r="T216" s="153">
        <f>S216*H216</f>
        <v>0</v>
      </c>
      <c r="U216" s="32"/>
      <c r="V216" s="32"/>
      <c r="W216" s="32"/>
      <c r="X216" s="32"/>
      <c r="Y216" s="32"/>
      <c r="Z216" s="32"/>
      <c r="AA216" s="32"/>
      <c r="AB216" s="32"/>
      <c r="AC216" s="32"/>
      <c r="AD216" s="32"/>
      <c r="AE216" s="32"/>
      <c r="AR216" s="154" t="s">
        <v>135</v>
      </c>
      <c r="AT216" s="154" t="s">
        <v>130</v>
      </c>
      <c r="AU216" s="154" t="s">
        <v>80</v>
      </c>
      <c r="AY216" s="17" t="s">
        <v>128</v>
      </c>
      <c r="BE216" s="155">
        <f>IF(N216="základní",J216,0)</f>
        <v>0</v>
      </c>
      <c r="BF216" s="155">
        <f>IF(N216="snížená",J216,0)</f>
        <v>0</v>
      </c>
      <c r="BG216" s="155">
        <f>IF(N216="zákl. přenesená",J216,0)</f>
        <v>0</v>
      </c>
      <c r="BH216" s="155">
        <f>IF(N216="sníž. přenesená",J216,0)</f>
        <v>0</v>
      </c>
      <c r="BI216" s="155">
        <f>IF(N216="nulová",J216,0)</f>
        <v>0</v>
      </c>
      <c r="BJ216" s="17" t="s">
        <v>78</v>
      </c>
      <c r="BK216" s="155">
        <f>ROUND(I216*H216,2)</f>
        <v>0</v>
      </c>
      <c r="BL216" s="17" t="s">
        <v>135</v>
      </c>
      <c r="BM216" s="154" t="s">
        <v>605</v>
      </c>
    </row>
    <row r="217" spans="1:65" s="2" customFormat="1" ht="90">
      <c r="A217" s="32"/>
      <c r="B217" s="33"/>
      <c r="C217" s="32"/>
      <c r="D217" s="156" t="s">
        <v>137</v>
      </c>
      <c r="E217" s="32"/>
      <c r="F217" s="157" t="s">
        <v>606</v>
      </c>
      <c r="G217" s="32"/>
      <c r="H217" s="32"/>
      <c r="I217" s="158"/>
      <c r="J217" s="32"/>
      <c r="K217" s="32"/>
      <c r="L217" s="33"/>
      <c r="M217" s="159"/>
      <c r="N217" s="160"/>
      <c r="O217" s="53"/>
      <c r="P217" s="53"/>
      <c r="Q217" s="53"/>
      <c r="R217" s="53"/>
      <c r="S217" s="53"/>
      <c r="T217" s="54"/>
      <c r="U217" s="32"/>
      <c r="V217" s="32"/>
      <c r="W217" s="32"/>
      <c r="X217" s="32"/>
      <c r="Y217" s="32"/>
      <c r="Z217" s="32"/>
      <c r="AA217" s="32"/>
      <c r="AB217" s="32"/>
      <c r="AC217" s="32"/>
      <c r="AD217" s="32"/>
      <c r="AE217" s="32"/>
      <c r="AT217" s="17" t="s">
        <v>137</v>
      </c>
      <c r="AU217" s="17" t="s">
        <v>80</v>
      </c>
    </row>
    <row r="218" spans="1:65" s="2" customFormat="1" ht="37.9" customHeight="1">
      <c r="A218" s="32"/>
      <c r="B218" s="142"/>
      <c r="C218" s="143" t="s">
        <v>296</v>
      </c>
      <c r="D218" s="143" t="s">
        <v>130</v>
      </c>
      <c r="E218" s="144" t="s">
        <v>607</v>
      </c>
      <c r="F218" s="145" t="s">
        <v>608</v>
      </c>
      <c r="G218" s="146" t="s">
        <v>145</v>
      </c>
      <c r="H218" s="147">
        <v>21.05</v>
      </c>
      <c r="I218" s="148"/>
      <c r="J218" s="149">
        <f>ROUND(I218*H218,2)</f>
        <v>0</v>
      </c>
      <c r="K218" s="145" t="s">
        <v>134</v>
      </c>
      <c r="L218" s="33"/>
      <c r="M218" s="150" t="s">
        <v>3</v>
      </c>
      <c r="N218" s="151" t="s">
        <v>41</v>
      </c>
      <c r="O218" s="53"/>
      <c r="P218" s="152">
        <f>O218*H218</f>
        <v>0</v>
      </c>
      <c r="Q218" s="152">
        <v>0.28081</v>
      </c>
      <c r="R218" s="152">
        <f>Q218*H218</f>
        <v>5.9110505</v>
      </c>
      <c r="S218" s="152">
        <v>0</v>
      </c>
      <c r="T218" s="153">
        <f>S218*H218</f>
        <v>0</v>
      </c>
      <c r="U218" s="32"/>
      <c r="V218" s="32"/>
      <c r="W218" s="32"/>
      <c r="X218" s="32"/>
      <c r="Y218" s="32"/>
      <c r="Z218" s="32"/>
      <c r="AA218" s="32"/>
      <c r="AB218" s="32"/>
      <c r="AC218" s="32"/>
      <c r="AD218" s="32"/>
      <c r="AE218" s="32"/>
      <c r="AR218" s="154" t="s">
        <v>135</v>
      </c>
      <c r="AT218" s="154" t="s">
        <v>130</v>
      </c>
      <c r="AU218" s="154" t="s">
        <v>80</v>
      </c>
      <c r="AY218" s="17" t="s">
        <v>128</v>
      </c>
      <c r="BE218" s="155">
        <f>IF(N218="základní",J218,0)</f>
        <v>0</v>
      </c>
      <c r="BF218" s="155">
        <f>IF(N218="snížená",J218,0)</f>
        <v>0</v>
      </c>
      <c r="BG218" s="155">
        <f>IF(N218="zákl. přenesená",J218,0)</f>
        <v>0</v>
      </c>
      <c r="BH218" s="155">
        <f>IF(N218="sníž. přenesená",J218,0)</f>
        <v>0</v>
      </c>
      <c r="BI218" s="155">
        <f>IF(N218="nulová",J218,0)</f>
        <v>0</v>
      </c>
      <c r="BJ218" s="17" t="s">
        <v>78</v>
      </c>
      <c r="BK218" s="155">
        <f>ROUND(I218*H218,2)</f>
        <v>0</v>
      </c>
      <c r="BL218" s="17" t="s">
        <v>135</v>
      </c>
      <c r="BM218" s="154" t="s">
        <v>609</v>
      </c>
    </row>
    <row r="219" spans="1:65" s="2" customFormat="1" ht="90">
      <c r="A219" s="32"/>
      <c r="B219" s="33"/>
      <c r="C219" s="32"/>
      <c r="D219" s="156" t="s">
        <v>137</v>
      </c>
      <c r="E219" s="32"/>
      <c r="F219" s="157" t="s">
        <v>606</v>
      </c>
      <c r="G219" s="32"/>
      <c r="H219" s="32"/>
      <c r="I219" s="158"/>
      <c r="J219" s="32"/>
      <c r="K219" s="32"/>
      <c r="L219" s="33"/>
      <c r="M219" s="159"/>
      <c r="N219" s="160"/>
      <c r="O219" s="53"/>
      <c r="P219" s="53"/>
      <c r="Q219" s="53"/>
      <c r="R219" s="53"/>
      <c r="S219" s="53"/>
      <c r="T219" s="54"/>
      <c r="U219" s="32"/>
      <c r="V219" s="32"/>
      <c r="W219" s="32"/>
      <c r="X219" s="32"/>
      <c r="Y219" s="32"/>
      <c r="Z219" s="32"/>
      <c r="AA219" s="32"/>
      <c r="AB219" s="32"/>
      <c r="AC219" s="32"/>
      <c r="AD219" s="32"/>
      <c r="AE219" s="32"/>
      <c r="AT219" s="17" t="s">
        <v>137</v>
      </c>
      <c r="AU219" s="17" t="s">
        <v>80</v>
      </c>
    </row>
    <row r="220" spans="1:65" s="2" customFormat="1" ht="37.9" customHeight="1">
      <c r="A220" s="32"/>
      <c r="B220" s="142"/>
      <c r="C220" s="143" t="s">
        <v>300</v>
      </c>
      <c r="D220" s="143" t="s">
        <v>130</v>
      </c>
      <c r="E220" s="144" t="s">
        <v>610</v>
      </c>
      <c r="F220" s="145" t="s">
        <v>611</v>
      </c>
      <c r="G220" s="146" t="s">
        <v>145</v>
      </c>
      <c r="H220" s="147">
        <v>21.05</v>
      </c>
      <c r="I220" s="148"/>
      <c r="J220" s="149">
        <f>ROUND(I220*H220,2)</f>
        <v>0</v>
      </c>
      <c r="K220" s="145" t="s">
        <v>134</v>
      </c>
      <c r="L220" s="33"/>
      <c r="M220" s="150" t="s">
        <v>3</v>
      </c>
      <c r="N220" s="151" t="s">
        <v>41</v>
      </c>
      <c r="O220" s="53"/>
      <c r="P220" s="152">
        <f>O220*H220</f>
        <v>0</v>
      </c>
      <c r="Q220" s="152">
        <v>0.26375999999999999</v>
      </c>
      <c r="R220" s="152">
        <f>Q220*H220</f>
        <v>5.5521479999999999</v>
      </c>
      <c r="S220" s="152">
        <v>0</v>
      </c>
      <c r="T220" s="153">
        <f>S220*H220</f>
        <v>0</v>
      </c>
      <c r="U220" s="32"/>
      <c r="V220" s="32"/>
      <c r="W220" s="32"/>
      <c r="X220" s="32"/>
      <c r="Y220" s="32"/>
      <c r="Z220" s="32"/>
      <c r="AA220" s="32"/>
      <c r="AB220" s="32"/>
      <c r="AC220" s="32"/>
      <c r="AD220" s="32"/>
      <c r="AE220" s="32"/>
      <c r="AR220" s="154" t="s">
        <v>135</v>
      </c>
      <c r="AT220" s="154" t="s">
        <v>130</v>
      </c>
      <c r="AU220" s="154" t="s">
        <v>80</v>
      </c>
      <c r="AY220" s="17" t="s">
        <v>128</v>
      </c>
      <c r="BE220" s="155">
        <f>IF(N220="základní",J220,0)</f>
        <v>0</v>
      </c>
      <c r="BF220" s="155">
        <f>IF(N220="snížená",J220,0)</f>
        <v>0</v>
      </c>
      <c r="BG220" s="155">
        <f>IF(N220="zákl. přenesená",J220,0)</f>
        <v>0</v>
      </c>
      <c r="BH220" s="155">
        <f>IF(N220="sníž. přenesená",J220,0)</f>
        <v>0</v>
      </c>
      <c r="BI220" s="155">
        <f>IF(N220="nulová",J220,0)</f>
        <v>0</v>
      </c>
      <c r="BJ220" s="17" t="s">
        <v>78</v>
      </c>
      <c r="BK220" s="155">
        <f>ROUND(I220*H220,2)</f>
        <v>0</v>
      </c>
      <c r="BL220" s="17" t="s">
        <v>135</v>
      </c>
      <c r="BM220" s="154" t="s">
        <v>612</v>
      </c>
    </row>
    <row r="221" spans="1:65" s="2" customFormat="1" ht="90">
      <c r="A221" s="32"/>
      <c r="B221" s="33"/>
      <c r="C221" s="32"/>
      <c r="D221" s="156" t="s">
        <v>137</v>
      </c>
      <c r="E221" s="32"/>
      <c r="F221" s="157" t="s">
        <v>606</v>
      </c>
      <c r="G221" s="32"/>
      <c r="H221" s="32"/>
      <c r="I221" s="158"/>
      <c r="J221" s="32"/>
      <c r="K221" s="32"/>
      <c r="L221" s="33"/>
      <c r="M221" s="159"/>
      <c r="N221" s="160"/>
      <c r="O221" s="53"/>
      <c r="P221" s="53"/>
      <c r="Q221" s="53"/>
      <c r="R221" s="53"/>
      <c r="S221" s="53"/>
      <c r="T221" s="54"/>
      <c r="U221" s="32"/>
      <c r="V221" s="32"/>
      <c r="W221" s="32"/>
      <c r="X221" s="32"/>
      <c r="Y221" s="32"/>
      <c r="Z221" s="32"/>
      <c r="AA221" s="32"/>
      <c r="AB221" s="32"/>
      <c r="AC221" s="32"/>
      <c r="AD221" s="32"/>
      <c r="AE221" s="32"/>
      <c r="AT221" s="17" t="s">
        <v>137</v>
      </c>
      <c r="AU221" s="17" t="s">
        <v>80</v>
      </c>
    </row>
    <row r="222" spans="1:65" s="2" customFormat="1" ht="37.9" customHeight="1">
      <c r="A222" s="32"/>
      <c r="B222" s="142"/>
      <c r="C222" s="143" t="s">
        <v>304</v>
      </c>
      <c r="D222" s="143" t="s">
        <v>130</v>
      </c>
      <c r="E222" s="144" t="s">
        <v>613</v>
      </c>
      <c r="F222" s="145" t="s">
        <v>614</v>
      </c>
      <c r="G222" s="146" t="s">
        <v>145</v>
      </c>
      <c r="H222" s="147">
        <v>21.05</v>
      </c>
      <c r="I222" s="148"/>
      <c r="J222" s="149">
        <f>ROUND(I222*H222,2)</f>
        <v>0</v>
      </c>
      <c r="K222" s="145" t="s">
        <v>134</v>
      </c>
      <c r="L222" s="33"/>
      <c r="M222" s="150" t="s">
        <v>3</v>
      </c>
      <c r="N222" s="151" t="s">
        <v>41</v>
      </c>
      <c r="O222" s="53"/>
      <c r="P222" s="152">
        <f>O222*H222</f>
        <v>0</v>
      </c>
      <c r="Q222" s="152">
        <v>0.12966</v>
      </c>
      <c r="R222" s="152">
        <f>Q222*H222</f>
        <v>2.7293430000000001</v>
      </c>
      <c r="S222" s="152">
        <v>0</v>
      </c>
      <c r="T222" s="153">
        <f>S222*H222</f>
        <v>0</v>
      </c>
      <c r="U222" s="32"/>
      <c r="V222" s="32"/>
      <c r="W222" s="32"/>
      <c r="X222" s="32"/>
      <c r="Y222" s="32"/>
      <c r="Z222" s="32"/>
      <c r="AA222" s="32"/>
      <c r="AB222" s="32"/>
      <c r="AC222" s="32"/>
      <c r="AD222" s="32"/>
      <c r="AE222" s="32"/>
      <c r="AR222" s="154" t="s">
        <v>135</v>
      </c>
      <c r="AT222" s="154" t="s">
        <v>130</v>
      </c>
      <c r="AU222" s="154" t="s">
        <v>80</v>
      </c>
      <c r="AY222" s="17" t="s">
        <v>128</v>
      </c>
      <c r="BE222" s="155">
        <f>IF(N222="základní",J222,0)</f>
        <v>0</v>
      </c>
      <c r="BF222" s="155">
        <f>IF(N222="snížená",J222,0)</f>
        <v>0</v>
      </c>
      <c r="BG222" s="155">
        <f>IF(N222="zákl. přenesená",J222,0)</f>
        <v>0</v>
      </c>
      <c r="BH222" s="155">
        <f>IF(N222="sníž. přenesená",J222,0)</f>
        <v>0</v>
      </c>
      <c r="BI222" s="155">
        <f>IF(N222="nulová",J222,0)</f>
        <v>0</v>
      </c>
      <c r="BJ222" s="17" t="s">
        <v>78</v>
      </c>
      <c r="BK222" s="155">
        <f>ROUND(I222*H222,2)</f>
        <v>0</v>
      </c>
      <c r="BL222" s="17" t="s">
        <v>135</v>
      </c>
      <c r="BM222" s="154" t="s">
        <v>615</v>
      </c>
    </row>
    <row r="223" spans="1:65" s="2" customFormat="1" ht="126">
      <c r="A223" s="32"/>
      <c r="B223" s="33"/>
      <c r="C223" s="32"/>
      <c r="D223" s="156" t="s">
        <v>137</v>
      </c>
      <c r="E223" s="32"/>
      <c r="F223" s="157" t="s">
        <v>616</v>
      </c>
      <c r="G223" s="32"/>
      <c r="H223" s="32"/>
      <c r="I223" s="158"/>
      <c r="J223" s="32"/>
      <c r="K223" s="32"/>
      <c r="L223" s="33"/>
      <c r="M223" s="159"/>
      <c r="N223" s="160"/>
      <c r="O223" s="53"/>
      <c r="P223" s="53"/>
      <c r="Q223" s="53"/>
      <c r="R223" s="53"/>
      <c r="S223" s="53"/>
      <c r="T223" s="54"/>
      <c r="U223" s="32"/>
      <c r="V223" s="32"/>
      <c r="W223" s="32"/>
      <c r="X223" s="32"/>
      <c r="Y223" s="32"/>
      <c r="Z223" s="32"/>
      <c r="AA223" s="32"/>
      <c r="AB223" s="32"/>
      <c r="AC223" s="32"/>
      <c r="AD223" s="32"/>
      <c r="AE223" s="32"/>
      <c r="AT223" s="17" t="s">
        <v>137</v>
      </c>
      <c r="AU223" s="17" t="s">
        <v>80</v>
      </c>
    </row>
    <row r="224" spans="1:65" s="2" customFormat="1" ht="24.25" customHeight="1">
      <c r="A224" s="32"/>
      <c r="B224" s="142"/>
      <c r="C224" s="143" t="s">
        <v>311</v>
      </c>
      <c r="D224" s="143" t="s">
        <v>130</v>
      </c>
      <c r="E224" s="144" t="s">
        <v>617</v>
      </c>
      <c r="F224" s="145" t="s">
        <v>618</v>
      </c>
      <c r="G224" s="146" t="s">
        <v>145</v>
      </c>
      <c r="H224" s="147">
        <v>21.05</v>
      </c>
      <c r="I224" s="148"/>
      <c r="J224" s="149">
        <f>ROUND(I224*H224,2)</f>
        <v>0</v>
      </c>
      <c r="K224" s="145" t="s">
        <v>134</v>
      </c>
      <c r="L224" s="33"/>
      <c r="M224" s="150" t="s">
        <v>3</v>
      </c>
      <c r="N224" s="151" t="s">
        <v>41</v>
      </c>
      <c r="O224" s="53"/>
      <c r="P224" s="152">
        <f>O224*H224</f>
        <v>0</v>
      </c>
      <c r="Q224" s="152">
        <v>0</v>
      </c>
      <c r="R224" s="152">
        <f>Q224*H224</f>
        <v>0</v>
      </c>
      <c r="S224" s="152">
        <v>0</v>
      </c>
      <c r="T224" s="153">
        <f>S224*H224</f>
        <v>0</v>
      </c>
      <c r="U224" s="32"/>
      <c r="V224" s="32"/>
      <c r="W224" s="32"/>
      <c r="X224" s="32"/>
      <c r="Y224" s="32"/>
      <c r="Z224" s="32"/>
      <c r="AA224" s="32"/>
      <c r="AB224" s="32"/>
      <c r="AC224" s="32"/>
      <c r="AD224" s="32"/>
      <c r="AE224" s="32"/>
      <c r="AR224" s="154" t="s">
        <v>135</v>
      </c>
      <c r="AT224" s="154" t="s">
        <v>130</v>
      </c>
      <c r="AU224" s="154" t="s">
        <v>80</v>
      </c>
      <c r="AY224" s="17" t="s">
        <v>128</v>
      </c>
      <c r="BE224" s="155">
        <f>IF(N224="základní",J224,0)</f>
        <v>0</v>
      </c>
      <c r="BF224" s="155">
        <f>IF(N224="snížená",J224,0)</f>
        <v>0</v>
      </c>
      <c r="BG224" s="155">
        <f>IF(N224="zákl. přenesená",J224,0)</f>
        <v>0</v>
      </c>
      <c r="BH224" s="155">
        <f>IF(N224="sníž. přenesená",J224,0)</f>
        <v>0</v>
      </c>
      <c r="BI224" s="155">
        <f>IF(N224="nulová",J224,0)</f>
        <v>0</v>
      </c>
      <c r="BJ224" s="17" t="s">
        <v>78</v>
      </c>
      <c r="BK224" s="155">
        <f>ROUND(I224*H224,2)</f>
        <v>0</v>
      </c>
      <c r="BL224" s="17" t="s">
        <v>135</v>
      </c>
      <c r="BM224" s="154" t="s">
        <v>619</v>
      </c>
    </row>
    <row r="225" spans="1:65" s="2" customFormat="1" ht="76.400000000000006" customHeight="1">
      <c r="A225" s="32"/>
      <c r="B225" s="142"/>
      <c r="C225" s="143" t="s">
        <v>319</v>
      </c>
      <c r="D225" s="143" t="s">
        <v>130</v>
      </c>
      <c r="E225" s="144" t="s">
        <v>256</v>
      </c>
      <c r="F225" s="145" t="s">
        <v>257</v>
      </c>
      <c r="G225" s="146" t="s">
        <v>145</v>
      </c>
      <c r="H225" s="147">
        <v>8.85</v>
      </c>
      <c r="I225" s="148"/>
      <c r="J225" s="149">
        <f>ROUND(I225*H225,2)</f>
        <v>0</v>
      </c>
      <c r="K225" s="145" t="s">
        <v>134</v>
      </c>
      <c r="L225" s="33"/>
      <c r="M225" s="150" t="s">
        <v>3</v>
      </c>
      <c r="N225" s="151" t="s">
        <v>41</v>
      </c>
      <c r="O225" s="53"/>
      <c r="P225" s="152">
        <f>O225*H225</f>
        <v>0</v>
      </c>
      <c r="Q225" s="152">
        <v>8.4250000000000005E-2</v>
      </c>
      <c r="R225" s="152">
        <f>Q225*H225</f>
        <v>0.74561250000000001</v>
      </c>
      <c r="S225" s="152">
        <v>0</v>
      </c>
      <c r="T225" s="153">
        <f>S225*H225</f>
        <v>0</v>
      </c>
      <c r="U225" s="32"/>
      <c r="V225" s="32"/>
      <c r="W225" s="32"/>
      <c r="X225" s="32"/>
      <c r="Y225" s="32"/>
      <c r="Z225" s="32"/>
      <c r="AA225" s="32"/>
      <c r="AB225" s="32"/>
      <c r="AC225" s="32"/>
      <c r="AD225" s="32"/>
      <c r="AE225" s="32"/>
      <c r="AR225" s="154" t="s">
        <v>135</v>
      </c>
      <c r="AT225" s="154" t="s">
        <v>130</v>
      </c>
      <c r="AU225" s="154" t="s">
        <v>80</v>
      </c>
      <c r="AY225" s="17" t="s">
        <v>128</v>
      </c>
      <c r="BE225" s="155">
        <f>IF(N225="základní",J225,0)</f>
        <v>0</v>
      </c>
      <c r="BF225" s="155">
        <f>IF(N225="snížená",J225,0)</f>
        <v>0</v>
      </c>
      <c r="BG225" s="155">
        <f>IF(N225="zákl. přenesená",J225,0)</f>
        <v>0</v>
      </c>
      <c r="BH225" s="155">
        <f>IF(N225="sníž. přenesená",J225,0)</f>
        <v>0</v>
      </c>
      <c r="BI225" s="155">
        <f>IF(N225="nulová",J225,0)</f>
        <v>0</v>
      </c>
      <c r="BJ225" s="17" t="s">
        <v>78</v>
      </c>
      <c r="BK225" s="155">
        <f>ROUND(I225*H225,2)</f>
        <v>0</v>
      </c>
      <c r="BL225" s="17" t="s">
        <v>135</v>
      </c>
      <c r="BM225" s="154" t="s">
        <v>620</v>
      </c>
    </row>
    <row r="226" spans="1:65" s="2" customFormat="1" ht="144">
      <c r="A226" s="32"/>
      <c r="B226" s="33"/>
      <c r="C226" s="32"/>
      <c r="D226" s="156" t="s">
        <v>137</v>
      </c>
      <c r="E226" s="32"/>
      <c r="F226" s="157" t="s">
        <v>259</v>
      </c>
      <c r="G226" s="32"/>
      <c r="H226" s="32"/>
      <c r="I226" s="158"/>
      <c r="J226" s="32"/>
      <c r="K226" s="32"/>
      <c r="L226" s="33"/>
      <c r="M226" s="159"/>
      <c r="N226" s="160"/>
      <c r="O226" s="53"/>
      <c r="P226" s="53"/>
      <c r="Q226" s="53"/>
      <c r="R226" s="53"/>
      <c r="S226" s="53"/>
      <c r="T226" s="54"/>
      <c r="U226" s="32"/>
      <c r="V226" s="32"/>
      <c r="W226" s="32"/>
      <c r="X226" s="32"/>
      <c r="Y226" s="32"/>
      <c r="Z226" s="32"/>
      <c r="AA226" s="32"/>
      <c r="AB226" s="32"/>
      <c r="AC226" s="32"/>
      <c r="AD226" s="32"/>
      <c r="AE226" s="32"/>
      <c r="AT226" s="17" t="s">
        <v>137</v>
      </c>
      <c r="AU226" s="17" t="s">
        <v>80</v>
      </c>
    </row>
    <row r="227" spans="1:65" s="13" customFormat="1">
      <c r="B227" s="161"/>
      <c r="D227" s="156" t="s">
        <v>139</v>
      </c>
      <c r="E227" s="162" t="s">
        <v>3</v>
      </c>
      <c r="F227" s="163" t="s">
        <v>601</v>
      </c>
      <c r="H227" s="164">
        <v>3.75</v>
      </c>
      <c r="I227" s="165"/>
      <c r="L227" s="161"/>
      <c r="M227" s="166"/>
      <c r="N227" s="167"/>
      <c r="O227" s="167"/>
      <c r="P227" s="167"/>
      <c r="Q227" s="167"/>
      <c r="R227" s="167"/>
      <c r="S227" s="167"/>
      <c r="T227" s="168"/>
      <c r="AT227" s="162" t="s">
        <v>139</v>
      </c>
      <c r="AU227" s="162" t="s">
        <v>80</v>
      </c>
      <c r="AV227" s="13" t="s">
        <v>80</v>
      </c>
      <c r="AW227" s="13" t="s">
        <v>32</v>
      </c>
      <c r="AX227" s="13" t="s">
        <v>70</v>
      </c>
      <c r="AY227" s="162" t="s">
        <v>128</v>
      </c>
    </row>
    <row r="228" spans="1:65" s="13" customFormat="1">
      <c r="B228" s="161"/>
      <c r="D228" s="156" t="s">
        <v>139</v>
      </c>
      <c r="E228" s="162" t="s">
        <v>3</v>
      </c>
      <c r="F228" s="163" t="s">
        <v>602</v>
      </c>
      <c r="H228" s="164">
        <v>5.0999999999999996</v>
      </c>
      <c r="I228" s="165"/>
      <c r="L228" s="161"/>
      <c r="M228" s="166"/>
      <c r="N228" s="167"/>
      <c r="O228" s="167"/>
      <c r="P228" s="167"/>
      <c r="Q228" s="167"/>
      <c r="R228" s="167"/>
      <c r="S228" s="167"/>
      <c r="T228" s="168"/>
      <c r="AT228" s="162" t="s">
        <v>139</v>
      </c>
      <c r="AU228" s="162" t="s">
        <v>80</v>
      </c>
      <c r="AV228" s="13" t="s">
        <v>80</v>
      </c>
      <c r="AW228" s="13" t="s">
        <v>32</v>
      </c>
      <c r="AX228" s="13" t="s">
        <v>70</v>
      </c>
      <c r="AY228" s="162" t="s">
        <v>128</v>
      </c>
    </row>
    <row r="229" spans="1:65" s="14" customFormat="1">
      <c r="B229" s="169"/>
      <c r="D229" s="156" t="s">
        <v>139</v>
      </c>
      <c r="E229" s="170" t="s">
        <v>3</v>
      </c>
      <c r="F229" s="171" t="s">
        <v>179</v>
      </c>
      <c r="H229" s="172">
        <v>8.85</v>
      </c>
      <c r="I229" s="173"/>
      <c r="L229" s="169"/>
      <c r="M229" s="174"/>
      <c r="N229" s="175"/>
      <c r="O229" s="175"/>
      <c r="P229" s="175"/>
      <c r="Q229" s="175"/>
      <c r="R229" s="175"/>
      <c r="S229" s="175"/>
      <c r="T229" s="176"/>
      <c r="AT229" s="170" t="s">
        <v>139</v>
      </c>
      <c r="AU229" s="170" t="s">
        <v>80</v>
      </c>
      <c r="AV229" s="14" t="s">
        <v>135</v>
      </c>
      <c r="AW229" s="14" t="s">
        <v>32</v>
      </c>
      <c r="AX229" s="14" t="s">
        <v>78</v>
      </c>
      <c r="AY229" s="170" t="s">
        <v>128</v>
      </c>
    </row>
    <row r="230" spans="1:65" s="2" customFormat="1" ht="14.5" customHeight="1">
      <c r="A230" s="32"/>
      <c r="B230" s="142"/>
      <c r="C230" s="177" t="s">
        <v>621</v>
      </c>
      <c r="D230" s="177" t="s">
        <v>284</v>
      </c>
      <c r="E230" s="178" t="s">
        <v>622</v>
      </c>
      <c r="F230" s="179" t="s">
        <v>623</v>
      </c>
      <c r="G230" s="180" t="s">
        <v>145</v>
      </c>
      <c r="H230" s="181">
        <v>5.61</v>
      </c>
      <c r="I230" s="182"/>
      <c r="J230" s="183">
        <f>ROUND(I230*H230,2)</f>
        <v>0</v>
      </c>
      <c r="K230" s="179" t="s">
        <v>134</v>
      </c>
      <c r="L230" s="184"/>
      <c r="M230" s="185" t="s">
        <v>3</v>
      </c>
      <c r="N230" s="186" t="s">
        <v>41</v>
      </c>
      <c r="O230" s="53"/>
      <c r="P230" s="152">
        <f>O230*H230</f>
        <v>0</v>
      </c>
      <c r="Q230" s="152">
        <v>0.191</v>
      </c>
      <c r="R230" s="152">
        <f>Q230*H230</f>
        <v>1.0715100000000002</v>
      </c>
      <c r="S230" s="152">
        <v>0</v>
      </c>
      <c r="T230" s="153">
        <f>S230*H230</f>
        <v>0</v>
      </c>
      <c r="U230" s="32"/>
      <c r="V230" s="32"/>
      <c r="W230" s="32"/>
      <c r="X230" s="32"/>
      <c r="Y230" s="32"/>
      <c r="Z230" s="32"/>
      <c r="AA230" s="32"/>
      <c r="AB230" s="32"/>
      <c r="AC230" s="32"/>
      <c r="AD230" s="32"/>
      <c r="AE230" s="32"/>
      <c r="AR230" s="154" t="s">
        <v>170</v>
      </c>
      <c r="AT230" s="154" t="s">
        <v>284</v>
      </c>
      <c r="AU230" s="154" t="s">
        <v>80</v>
      </c>
      <c r="AY230" s="17" t="s">
        <v>128</v>
      </c>
      <c r="BE230" s="155">
        <f>IF(N230="základní",J230,0)</f>
        <v>0</v>
      </c>
      <c r="BF230" s="155">
        <f>IF(N230="snížená",J230,0)</f>
        <v>0</v>
      </c>
      <c r="BG230" s="155">
        <f>IF(N230="zákl. přenesená",J230,0)</f>
        <v>0</v>
      </c>
      <c r="BH230" s="155">
        <f>IF(N230="sníž. přenesená",J230,0)</f>
        <v>0</v>
      </c>
      <c r="BI230" s="155">
        <f>IF(N230="nulová",J230,0)</f>
        <v>0</v>
      </c>
      <c r="BJ230" s="17" t="s">
        <v>78</v>
      </c>
      <c r="BK230" s="155">
        <f>ROUND(I230*H230,2)</f>
        <v>0</v>
      </c>
      <c r="BL230" s="17" t="s">
        <v>135</v>
      </c>
      <c r="BM230" s="154" t="s">
        <v>624</v>
      </c>
    </row>
    <row r="231" spans="1:65" s="13" customFormat="1">
      <c r="B231" s="161"/>
      <c r="D231" s="156" t="s">
        <v>139</v>
      </c>
      <c r="E231" s="162" t="s">
        <v>3</v>
      </c>
      <c r="F231" s="163" t="s">
        <v>625</v>
      </c>
      <c r="H231" s="164">
        <v>5.61</v>
      </c>
      <c r="I231" s="165"/>
      <c r="L231" s="161"/>
      <c r="M231" s="166"/>
      <c r="N231" s="167"/>
      <c r="O231" s="167"/>
      <c r="P231" s="167"/>
      <c r="Q231" s="167"/>
      <c r="R231" s="167"/>
      <c r="S231" s="167"/>
      <c r="T231" s="168"/>
      <c r="AT231" s="162" t="s">
        <v>139</v>
      </c>
      <c r="AU231" s="162" t="s">
        <v>80</v>
      </c>
      <c r="AV231" s="13" t="s">
        <v>80</v>
      </c>
      <c r="AW231" s="13" t="s">
        <v>32</v>
      </c>
      <c r="AX231" s="13" t="s">
        <v>78</v>
      </c>
      <c r="AY231" s="162" t="s">
        <v>128</v>
      </c>
    </row>
    <row r="232" spans="1:65" s="12" customFormat="1" ht="22.9" customHeight="1">
      <c r="B232" s="129"/>
      <c r="D232" s="130" t="s">
        <v>69</v>
      </c>
      <c r="E232" s="140" t="s">
        <v>170</v>
      </c>
      <c r="F232" s="140" t="s">
        <v>626</v>
      </c>
      <c r="I232" s="132"/>
      <c r="J232" s="141">
        <f>BK232</f>
        <v>0</v>
      </c>
      <c r="L232" s="129"/>
      <c r="M232" s="134"/>
      <c r="N232" s="135"/>
      <c r="O232" s="135"/>
      <c r="P232" s="136">
        <f>SUM(P233:P291)</f>
        <v>0</v>
      </c>
      <c r="Q232" s="135"/>
      <c r="R232" s="136">
        <f>SUM(R233:R291)</f>
        <v>9.3325340000000008</v>
      </c>
      <c r="S232" s="135"/>
      <c r="T232" s="137">
        <f>SUM(T233:T291)</f>
        <v>2.4</v>
      </c>
      <c r="AR232" s="130" t="s">
        <v>78</v>
      </c>
      <c r="AT232" s="138" t="s">
        <v>69</v>
      </c>
      <c r="AU232" s="138" t="s">
        <v>78</v>
      </c>
      <c r="AY232" s="130" t="s">
        <v>128</v>
      </c>
      <c r="BK232" s="139">
        <f>SUM(BK233:BK291)</f>
        <v>0</v>
      </c>
    </row>
    <row r="233" spans="1:65" s="2" customFormat="1" ht="24.25" customHeight="1">
      <c r="A233" s="32"/>
      <c r="B233" s="142"/>
      <c r="C233" s="143" t="s">
        <v>627</v>
      </c>
      <c r="D233" s="143" t="s">
        <v>130</v>
      </c>
      <c r="E233" s="144" t="s">
        <v>628</v>
      </c>
      <c r="F233" s="145" t="s">
        <v>629</v>
      </c>
      <c r="G233" s="146" t="s">
        <v>477</v>
      </c>
      <c r="H233" s="147">
        <v>2</v>
      </c>
      <c r="I233" s="148"/>
      <c r="J233" s="149">
        <f>ROUND(I233*H233,2)</f>
        <v>0</v>
      </c>
      <c r="K233" s="145" t="s">
        <v>134</v>
      </c>
      <c r="L233" s="33"/>
      <c r="M233" s="150" t="s">
        <v>3</v>
      </c>
      <c r="N233" s="151" t="s">
        <v>41</v>
      </c>
      <c r="O233" s="53"/>
      <c r="P233" s="152">
        <f>O233*H233</f>
        <v>0</v>
      </c>
      <c r="Q233" s="152">
        <v>0</v>
      </c>
      <c r="R233" s="152">
        <f>Q233*H233</f>
        <v>0</v>
      </c>
      <c r="S233" s="152">
        <v>1.2</v>
      </c>
      <c r="T233" s="153">
        <f>S233*H233</f>
        <v>2.4</v>
      </c>
      <c r="U233" s="32"/>
      <c r="V233" s="32"/>
      <c r="W233" s="32"/>
      <c r="X233" s="32"/>
      <c r="Y233" s="32"/>
      <c r="Z233" s="32"/>
      <c r="AA233" s="32"/>
      <c r="AB233" s="32"/>
      <c r="AC233" s="32"/>
      <c r="AD233" s="32"/>
      <c r="AE233" s="32"/>
      <c r="AR233" s="154" t="s">
        <v>135</v>
      </c>
      <c r="AT233" s="154" t="s">
        <v>130</v>
      </c>
      <c r="AU233" s="154" t="s">
        <v>80</v>
      </c>
      <c r="AY233" s="17" t="s">
        <v>128</v>
      </c>
      <c r="BE233" s="155">
        <f>IF(N233="základní",J233,0)</f>
        <v>0</v>
      </c>
      <c r="BF233" s="155">
        <f>IF(N233="snížená",J233,0)</f>
        <v>0</v>
      </c>
      <c r="BG233" s="155">
        <f>IF(N233="zákl. přenesená",J233,0)</f>
        <v>0</v>
      </c>
      <c r="BH233" s="155">
        <f>IF(N233="sníž. přenesená",J233,0)</f>
        <v>0</v>
      </c>
      <c r="BI233" s="155">
        <f>IF(N233="nulová",J233,0)</f>
        <v>0</v>
      </c>
      <c r="BJ233" s="17" t="s">
        <v>78</v>
      </c>
      <c r="BK233" s="155">
        <f>ROUND(I233*H233,2)</f>
        <v>0</v>
      </c>
      <c r="BL233" s="17" t="s">
        <v>135</v>
      </c>
      <c r="BM233" s="154" t="s">
        <v>630</v>
      </c>
    </row>
    <row r="234" spans="1:65" s="2" customFormat="1" ht="54">
      <c r="A234" s="32"/>
      <c r="B234" s="33"/>
      <c r="C234" s="32"/>
      <c r="D234" s="156" t="s">
        <v>137</v>
      </c>
      <c r="E234" s="32"/>
      <c r="F234" s="157" t="s">
        <v>631</v>
      </c>
      <c r="G234" s="32"/>
      <c r="H234" s="32"/>
      <c r="I234" s="158"/>
      <c r="J234" s="32"/>
      <c r="K234" s="32"/>
      <c r="L234" s="33"/>
      <c r="M234" s="159"/>
      <c r="N234" s="160"/>
      <c r="O234" s="53"/>
      <c r="P234" s="53"/>
      <c r="Q234" s="53"/>
      <c r="R234" s="53"/>
      <c r="S234" s="53"/>
      <c r="T234" s="54"/>
      <c r="U234" s="32"/>
      <c r="V234" s="32"/>
      <c r="W234" s="32"/>
      <c r="X234" s="32"/>
      <c r="Y234" s="32"/>
      <c r="Z234" s="32"/>
      <c r="AA234" s="32"/>
      <c r="AB234" s="32"/>
      <c r="AC234" s="32"/>
      <c r="AD234" s="32"/>
      <c r="AE234" s="32"/>
      <c r="AT234" s="17" t="s">
        <v>137</v>
      </c>
      <c r="AU234" s="17" t="s">
        <v>80</v>
      </c>
    </row>
    <row r="235" spans="1:65" s="13" customFormat="1">
      <c r="B235" s="161"/>
      <c r="D235" s="156" t="s">
        <v>139</v>
      </c>
      <c r="E235" s="162" t="s">
        <v>3</v>
      </c>
      <c r="F235" s="163" t="s">
        <v>632</v>
      </c>
      <c r="H235" s="164">
        <v>2</v>
      </c>
      <c r="I235" s="165"/>
      <c r="L235" s="161"/>
      <c r="M235" s="166"/>
      <c r="N235" s="167"/>
      <c r="O235" s="167"/>
      <c r="P235" s="167"/>
      <c r="Q235" s="167"/>
      <c r="R235" s="167"/>
      <c r="S235" s="167"/>
      <c r="T235" s="168"/>
      <c r="AT235" s="162" t="s">
        <v>139</v>
      </c>
      <c r="AU235" s="162" t="s">
        <v>80</v>
      </c>
      <c r="AV235" s="13" t="s">
        <v>80</v>
      </c>
      <c r="AW235" s="13" t="s">
        <v>32</v>
      </c>
      <c r="AX235" s="13" t="s">
        <v>78</v>
      </c>
      <c r="AY235" s="162" t="s">
        <v>128</v>
      </c>
    </row>
    <row r="236" spans="1:65" s="2" customFormat="1" ht="24.25" customHeight="1">
      <c r="A236" s="32"/>
      <c r="B236" s="142"/>
      <c r="C236" s="143" t="s">
        <v>633</v>
      </c>
      <c r="D236" s="143" t="s">
        <v>130</v>
      </c>
      <c r="E236" s="144" t="s">
        <v>634</v>
      </c>
      <c r="F236" s="145" t="s">
        <v>635</v>
      </c>
      <c r="G236" s="146" t="s">
        <v>477</v>
      </c>
      <c r="H236" s="147">
        <v>1.6</v>
      </c>
      <c r="I236" s="148"/>
      <c r="J236" s="149">
        <f>ROUND(I236*H236,2)</f>
        <v>0</v>
      </c>
      <c r="K236" s="145" t="s">
        <v>134</v>
      </c>
      <c r="L236" s="33"/>
      <c r="M236" s="150" t="s">
        <v>3</v>
      </c>
      <c r="N236" s="151" t="s">
        <v>41</v>
      </c>
      <c r="O236" s="53"/>
      <c r="P236" s="152">
        <f>O236*H236</f>
        <v>0</v>
      </c>
      <c r="Q236" s="152">
        <v>3.0000000000000001E-5</v>
      </c>
      <c r="R236" s="152">
        <f>Q236*H236</f>
        <v>4.8000000000000001E-5</v>
      </c>
      <c r="S236" s="152">
        <v>0</v>
      </c>
      <c r="T236" s="153">
        <f>S236*H236</f>
        <v>0</v>
      </c>
      <c r="U236" s="32"/>
      <c r="V236" s="32"/>
      <c r="W236" s="32"/>
      <c r="X236" s="32"/>
      <c r="Y236" s="32"/>
      <c r="Z236" s="32"/>
      <c r="AA236" s="32"/>
      <c r="AB236" s="32"/>
      <c r="AC236" s="32"/>
      <c r="AD236" s="32"/>
      <c r="AE236" s="32"/>
      <c r="AR236" s="154" t="s">
        <v>135</v>
      </c>
      <c r="AT236" s="154" t="s">
        <v>130</v>
      </c>
      <c r="AU236" s="154" t="s">
        <v>80</v>
      </c>
      <c r="AY236" s="17" t="s">
        <v>128</v>
      </c>
      <c r="BE236" s="155">
        <f>IF(N236="základní",J236,0)</f>
        <v>0</v>
      </c>
      <c r="BF236" s="155">
        <f>IF(N236="snížená",J236,0)</f>
        <v>0</v>
      </c>
      <c r="BG236" s="155">
        <f>IF(N236="zákl. přenesená",J236,0)</f>
        <v>0</v>
      </c>
      <c r="BH236" s="155">
        <f>IF(N236="sníž. přenesená",J236,0)</f>
        <v>0</v>
      </c>
      <c r="BI236" s="155">
        <f>IF(N236="nulová",J236,0)</f>
        <v>0</v>
      </c>
      <c r="BJ236" s="17" t="s">
        <v>78</v>
      </c>
      <c r="BK236" s="155">
        <f>ROUND(I236*H236,2)</f>
        <v>0</v>
      </c>
      <c r="BL236" s="17" t="s">
        <v>135</v>
      </c>
      <c r="BM236" s="154" t="s">
        <v>636</v>
      </c>
    </row>
    <row r="237" spans="1:65" s="2" customFormat="1" ht="99">
      <c r="A237" s="32"/>
      <c r="B237" s="33"/>
      <c r="C237" s="32"/>
      <c r="D237" s="156" t="s">
        <v>137</v>
      </c>
      <c r="E237" s="32"/>
      <c r="F237" s="157" t="s">
        <v>637</v>
      </c>
      <c r="G237" s="32"/>
      <c r="H237" s="32"/>
      <c r="I237" s="158"/>
      <c r="J237" s="32"/>
      <c r="K237" s="32"/>
      <c r="L237" s="33"/>
      <c r="M237" s="159"/>
      <c r="N237" s="160"/>
      <c r="O237" s="53"/>
      <c r="P237" s="53"/>
      <c r="Q237" s="53"/>
      <c r="R237" s="53"/>
      <c r="S237" s="53"/>
      <c r="T237" s="54"/>
      <c r="U237" s="32"/>
      <c r="V237" s="32"/>
      <c r="W237" s="32"/>
      <c r="X237" s="32"/>
      <c r="Y237" s="32"/>
      <c r="Z237" s="32"/>
      <c r="AA237" s="32"/>
      <c r="AB237" s="32"/>
      <c r="AC237" s="32"/>
      <c r="AD237" s="32"/>
      <c r="AE237" s="32"/>
      <c r="AT237" s="17" t="s">
        <v>137</v>
      </c>
      <c r="AU237" s="17" t="s">
        <v>80</v>
      </c>
    </row>
    <row r="238" spans="1:65" s="13" customFormat="1">
      <c r="B238" s="161"/>
      <c r="D238" s="156" t="s">
        <v>139</v>
      </c>
      <c r="E238" s="162" t="s">
        <v>3</v>
      </c>
      <c r="F238" s="163" t="s">
        <v>638</v>
      </c>
      <c r="H238" s="164">
        <v>1.6</v>
      </c>
      <c r="I238" s="165"/>
      <c r="L238" s="161"/>
      <c r="M238" s="166"/>
      <c r="N238" s="167"/>
      <c r="O238" s="167"/>
      <c r="P238" s="167"/>
      <c r="Q238" s="167"/>
      <c r="R238" s="167"/>
      <c r="S238" s="167"/>
      <c r="T238" s="168"/>
      <c r="AT238" s="162" t="s">
        <v>139</v>
      </c>
      <c r="AU238" s="162" t="s">
        <v>80</v>
      </c>
      <c r="AV238" s="13" t="s">
        <v>80</v>
      </c>
      <c r="AW238" s="13" t="s">
        <v>32</v>
      </c>
      <c r="AX238" s="13" t="s">
        <v>78</v>
      </c>
      <c r="AY238" s="162" t="s">
        <v>128</v>
      </c>
    </row>
    <row r="239" spans="1:65" s="2" customFormat="1" ht="14.5" customHeight="1">
      <c r="A239" s="32"/>
      <c r="B239" s="142"/>
      <c r="C239" s="177" t="s">
        <v>639</v>
      </c>
      <c r="D239" s="177" t="s">
        <v>284</v>
      </c>
      <c r="E239" s="178" t="s">
        <v>640</v>
      </c>
      <c r="F239" s="179" t="s">
        <v>641</v>
      </c>
      <c r="G239" s="180" t="s">
        <v>477</v>
      </c>
      <c r="H239" s="181">
        <v>2</v>
      </c>
      <c r="I239" s="182"/>
      <c r="J239" s="183">
        <f>ROUND(I239*H239,2)</f>
        <v>0</v>
      </c>
      <c r="K239" s="179" t="s">
        <v>134</v>
      </c>
      <c r="L239" s="184"/>
      <c r="M239" s="185" t="s">
        <v>3</v>
      </c>
      <c r="N239" s="186" t="s">
        <v>41</v>
      </c>
      <c r="O239" s="53"/>
      <c r="P239" s="152">
        <f>O239*H239</f>
        <v>0</v>
      </c>
      <c r="Q239" s="152">
        <v>1.29E-2</v>
      </c>
      <c r="R239" s="152">
        <f>Q239*H239</f>
        <v>2.58E-2</v>
      </c>
      <c r="S239" s="152">
        <v>0</v>
      </c>
      <c r="T239" s="153">
        <f>S239*H239</f>
        <v>0</v>
      </c>
      <c r="U239" s="32"/>
      <c r="V239" s="32"/>
      <c r="W239" s="32"/>
      <c r="X239" s="32"/>
      <c r="Y239" s="32"/>
      <c r="Z239" s="32"/>
      <c r="AA239" s="32"/>
      <c r="AB239" s="32"/>
      <c r="AC239" s="32"/>
      <c r="AD239" s="32"/>
      <c r="AE239" s="32"/>
      <c r="AR239" s="154" t="s">
        <v>170</v>
      </c>
      <c r="AT239" s="154" t="s">
        <v>284</v>
      </c>
      <c r="AU239" s="154" t="s">
        <v>80</v>
      </c>
      <c r="AY239" s="17" t="s">
        <v>128</v>
      </c>
      <c r="BE239" s="155">
        <f>IF(N239="základní",J239,0)</f>
        <v>0</v>
      </c>
      <c r="BF239" s="155">
        <f>IF(N239="snížená",J239,0)</f>
        <v>0</v>
      </c>
      <c r="BG239" s="155">
        <f>IF(N239="zákl. přenesená",J239,0)</f>
        <v>0</v>
      </c>
      <c r="BH239" s="155">
        <f>IF(N239="sníž. přenesená",J239,0)</f>
        <v>0</v>
      </c>
      <c r="BI239" s="155">
        <f>IF(N239="nulová",J239,0)</f>
        <v>0</v>
      </c>
      <c r="BJ239" s="17" t="s">
        <v>78</v>
      </c>
      <c r="BK239" s="155">
        <f>ROUND(I239*H239,2)</f>
        <v>0</v>
      </c>
      <c r="BL239" s="17" t="s">
        <v>135</v>
      </c>
      <c r="BM239" s="154" t="s">
        <v>642</v>
      </c>
    </row>
    <row r="240" spans="1:65" s="2" customFormat="1" ht="24.25" customHeight="1">
      <c r="A240" s="32"/>
      <c r="B240" s="142"/>
      <c r="C240" s="143" t="s">
        <v>643</v>
      </c>
      <c r="D240" s="143" t="s">
        <v>130</v>
      </c>
      <c r="E240" s="144" t="s">
        <v>644</v>
      </c>
      <c r="F240" s="145" t="s">
        <v>645</v>
      </c>
      <c r="G240" s="146" t="s">
        <v>477</v>
      </c>
      <c r="H240" s="147">
        <v>14.5</v>
      </c>
      <c r="I240" s="148"/>
      <c r="J240" s="149">
        <f>ROUND(I240*H240,2)</f>
        <v>0</v>
      </c>
      <c r="K240" s="145" t="s">
        <v>134</v>
      </c>
      <c r="L240" s="33"/>
      <c r="M240" s="150" t="s">
        <v>3</v>
      </c>
      <c r="N240" s="151" t="s">
        <v>41</v>
      </c>
      <c r="O240" s="53"/>
      <c r="P240" s="152">
        <f>O240*H240</f>
        <v>0</v>
      </c>
      <c r="Q240" s="152">
        <v>6.0000000000000002E-5</v>
      </c>
      <c r="R240" s="152">
        <f>Q240*H240</f>
        <v>8.7000000000000001E-4</v>
      </c>
      <c r="S240" s="152">
        <v>0</v>
      </c>
      <c r="T240" s="153">
        <f>S240*H240</f>
        <v>0</v>
      </c>
      <c r="U240" s="32"/>
      <c r="V240" s="32"/>
      <c r="W240" s="32"/>
      <c r="X240" s="32"/>
      <c r="Y240" s="32"/>
      <c r="Z240" s="32"/>
      <c r="AA240" s="32"/>
      <c r="AB240" s="32"/>
      <c r="AC240" s="32"/>
      <c r="AD240" s="32"/>
      <c r="AE240" s="32"/>
      <c r="AR240" s="154" t="s">
        <v>135</v>
      </c>
      <c r="AT240" s="154" t="s">
        <v>130</v>
      </c>
      <c r="AU240" s="154" t="s">
        <v>80</v>
      </c>
      <c r="AY240" s="17" t="s">
        <v>128</v>
      </c>
      <c r="BE240" s="155">
        <f>IF(N240="základní",J240,0)</f>
        <v>0</v>
      </c>
      <c r="BF240" s="155">
        <f>IF(N240="snížená",J240,0)</f>
        <v>0</v>
      </c>
      <c r="BG240" s="155">
        <f>IF(N240="zákl. přenesená",J240,0)</f>
        <v>0</v>
      </c>
      <c r="BH240" s="155">
        <f>IF(N240="sníž. přenesená",J240,0)</f>
        <v>0</v>
      </c>
      <c r="BI240" s="155">
        <f>IF(N240="nulová",J240,0)</f>
        <v>0</v>
      </c>
      <c r="BJ240" s="17" t="s">
        <v>78</v>
      </c>
      <c r="BK240" s="155">
        <f>ROUND(I240*H240,2)</f>
        <v>0</v>
      </c>
      <c r="BL240" s="17" t="s">
        <v>135</v>
      </c>
      <c r="BM240" s="154" t="s">
        <v>646</v>
      </c>
    </row>
    <row r="241" spans="1:65" s="2" customFormat="1" ht="99">
      <c r="A241" s="32"/>
      <c r="B241" s="33"/>
      <c r="C241" s="32"/>
      <c r="D241" s="156" t="s">
        <v>137</v>
      </c>
      <c r="E241" s="32"/>
      <c r="F241" s="157" t="s">
        <v>637</v>
      </c>
      <c r="G241" s="32"/>
      <c r="H241" s="32"/>
      <c r="I241" s="158"/>
      <c r="J241" s="32"/>
      <c r="K241" s="32"/>
      <c r="L241" s="33"/>
      <c r="M241" s="159"/>
      <c r="N241" s="160"/>
      <c r="O241" s="53"/>
      <c r="P241" s="53"/>
      <c r="Q241" s="53"/>
      <c r="R241" s="53"/>
      <c r="S241" s="53"/>
      <c r="T241" s="54"/>
      <c r="U241" s="32"/>
      <c r="V241" s="32"/>
      <c r="W241" s="32"/>
      <c r="X241" s="32"/>
      <c r="Y241" s="32"/>
      <c r="Z241" s="32"/>
      <c r="AA241" s="32"/>
      <c r="AB241" s="32"/>
      <c r="AC241" s="32"/>
      <c r="AD241" s="32"/>
      <c r="AE241" s="32"/>
      <c r="AT241" s="17" t="s">
        <v>137</v>
      </c>
      <c r="AU241" s="17" t="s">
        <v>80</v>
      </c>
    </row>
    <row r="242" spans="1:65" s="13" customFormat="1">
      <c r="B242" s="161"/>
      <c r="D242" s="156" t="s">
        <v>139</v>
      </c>
      <c r="E242" s="162" t="s">
        <v>3</v>
      </c>
      <c r="F242" s="163" t="s">
        <v>647</v>
      </c>
      <c r="H242" s="164">
        <v>14.5</v>
      </c>
      <c r="I242" s="165"/>
      <c r="L242" s="161"/>
      <c r="M242" s="166"/>
      <c r="N242" s="167"/>
      <c r="O242" s="167"/>
      <c r="P242" s="167"/>
      <c r="Q242" s="167"/>
      <c r="R242" s="167"/>
      <c r="S242" s="167"/>
      <c r="T242" s="168"/>
      <c r="AT242" s="162" t="s">
        <v>139</v>
      </c>
      <c r="AU242" s="162" t="s">
        <v>80</v>
      </c>
      <c r="AV242" s="13" t="s">
        <v>80</v>
      </c>
      <c r="AW242" s="13" t="s">
        <v>32</v>
      </c>
      <c r="AX242" s="13" t="s">
        <v>78</v>
      </c>
      <c r="AY242" s="162" t="s">
        <v>128</v>
      </c>
    </row>
    <row r="243" spans="1:65" s="2" customFormat="1" ht="24.25" customHeight="1">
      <c r="A243" s="32"/>
      <c r="B243" s="142"/>
      <c r="C243" s="177" t="s">
        <v>648</v>
      </c>
      <c r="D243" s="177" t="s">
        <v>284</v>
      </c>
      <c r="E243" s="178" t="s">
        <v>649</v>
      </c>
      <c r="F243" s="179" t="s">
        <v>650</v>
      </c>
      <c r="G243" s="180" t="s">
        <v>477</v>
      </c>
      <c r="H243" s="181">
        <v>18</v>
      </c>
      <c r="I243" s="182"/>
      <c r="J243" s="183">
        <f>ROUND(I243*H243,2)</f>
        <v>0</v>
      </c>
      <c r="K243" s="179" t="s">
        <v>134</v>
      </c>
      <c r="L243" s="184"/>
      <c r="M243" s="185" t="s">
        <v>3</v>
      </c>
      <c r="N243" s="186" t="s">
        <v>41</v>
      </c>
      <c r="O243" s="53"/>
      <c r="P243" s="152">
        <f>O243*H243</f>
        <v>0</v>
      </c>
      <c r="Q243" s="152">
        <v>2.24E-2</v>
      </c>
      <c r="R243" s="152">
        <f>Q243*H243</f>
        <v>0.4032</v>
      </c>
      <c r="S243" s="152">
        <v>0</v>
      </c>
      <c r="T243" s="153">
        <f>S243*H243</f>
        <v>0</v>
      </c>
      <c r="U243" s="32"/>
      <c r="V243" s="32"/>
      <c r="W243" s="32"/>
      <c r="X243" s="32"/>
      <c r="Y243" s="32"/>
      <c r="Z243" s="32"/>
      <c r="AA243" s="32"/>
      <c r="AB243" s="32"/>
      <c r="AC243" s="32"/>
      <c r="AD243" s="32"/>
      <c r="AE243" s="32"/>
      <c r="AR243" s="154" t="s">
        <v>170</v>
      </c>
      <c r="AT243" s="154" t="s">
        <v>284</v>
      </c>
      <c r="AU243" s="154" t="s">
        <v>80</v>
      </c>
      <c r="AY243" s="17" t="s">
        <v>128</v>
      </c>
      <c r="BE243" s="155">
        <f>IF(N243="základní",J243,0)</f>
        <v>0</v>
      </c>
      <c r="BF243" s="155">
        <f>IF(N243="snížená",J243,0)</f>
        <v>0</v>
      </c>
      <c r="BG243" s="155">
        <f>IF(N243="zákl. přenesená",J243,0)</f>
        <v>0</v>
      </c>
      <c r="BH243" s="155">
        <f>IF(N243="sníž. přenesená",J243,0)</f>
        <v>0</v>
      </c>
      <c r="BI243" s="155">
        <f>IF(N243="nulová",J243,0)</f>
        <v>0</v>
      </c>
      <c r="BJ243" s="17" t="s">
        <v>78</v>
      </c>
      <c r="BK243" s="155">
        <f>ROUND(I243*H243,2)</f>
        <v>0</v>
      </c>
      <c r="BL243" s="17" t="s">
        <v>135</v>
      </c>
      <c r="BM243" s="154" t="s">
        <v>651</v>
      </c>
    </row>
    <row r="244" spans="1:65" s="2" customFormat="1" ht="37.9" customHeight="1">
      <c r="A244" s="32"/>
      <c r="B244" s="142"/>
      <c r="C244" s="143" t="s">
        <v>652</v>
      </c>
      <c r="D244" s="143" t="s">
        <v>130</v>
      </c>
      <c r="E244" s="144" t="s">
        <v>653</v>
      </c>
      <c r="F244" s="145" t="s">
        <v>654</v>
      </c>
      <c r="G244" s="146" t="s">
        <v>264</v>
      </c>
      <c r="H244" s="147">
        <v>2</v>
      </c>
      <c r="I244" s="148"/>
      <c r="J244" s="149">
        <f>ROUND(I244*H244,2)</f>
        <v>0</v>
      </c>
      <c r="K244" s="145" t="s">
        <v>134</v>
      </c>
      <c r="L244" s="33"/>
      <c r="M244" s="150" t="s">
        <v>3</v>
      </c>
      <c r="N244" s="151" t="s">
        <v>41</v>
      </c>
      <c r="O244" s="53"/>
      <c r="P244" s="152">
        <f>O244*H244</f>
        <v>0</v>
      </c>
      <c r="Q244" s="152">
        <v>1.1E-4</v>
      </c>
      <c r="R244" s="152">
        <f>Q244*H244</f>
        <v>2.2000000000000001E-4</v>
      </c>
      <c r="S244" s="152">
        <v>0</v>
      </c>
      <c r="T244" s="153">
        <f>S244*H244</f>
        <v>0</v>
      </c>
      <c r="U244" s="32"/>
      <c r="V244" s="32"/>
      <c r="W244" s="32"/>
      <c r="X244" s="32"/>
      <c r="Y244" s="32"/>
      <c r="Z244" s="32"/>
      <c r="AA244" s="32"/>
      <c r="AB244" s="32"/>
      <c r="AC244" s="32"/>
      <c r="AD244" s="32"/>
      <c r="AE244" s="32"/>
      <c r="AR244" s="154" t="s">
        <v>135</v>
      </c>
      <c r="AT244" s="154" t="s">
        <v>130</v>
      </c>
      <c r="AU244" s="154" t="s">
        <v>80</v>
      </c>
      <c r="AY244" s="17" t="s">
        <v>128</v>
      </c>
      <c r="BE244" s="155">
        <f>IF(N244="základní",J244,0)</f>
        <v>0</v>
      </c>
      <c r="BF244" s="155">
        <f>IF(N244="snížená",J244,0)</f>
        <v>0</v>
      </c>
      <c r="BG244" s="155">
        <f>IF(N244="zákl. přenesená",J244,0)</f>
        <v>0</v>
      </c>
      <c r="BH244" s="155">
        <f>IF(N244="sníž. přenesená",J244,0)</f>
        <v>0</v>
      </c>
      <c r="BI244" s="155">
        <f>IF(N244="nulová",J244,0)</f>
        <v>0</v>
      </c>
      <c r="BJ244" s="17" t="s">
        <v>78</v>
      </c>
      <c r="BK244" s="155">
        <f>ROUND(I244*H244,2)</f>
        <v>0</v>
      </c>
      <c r="BL244" s="17" t="s">
        <v>135</v>
      </c>
      <c r="BM244" s="154" t="s">
        <v>655</v>
      </c>
    </row>
    <row r="245" spans="1:65" s="2" customFormat="1" ht="54">
      <c r="A245" s="32"/>
      <c r="B245" s="33"/>
      <c r="C245" s="32"/>
      <c r="D245" s="156" t="s">
        <v>137</v>
      </c>
      <c r="E245" s="32"/>
      <c r="F245" s="157" t="s">
        <v>656</v>
      </c>
      <c r="G245" s="32"/>
      <c r="H245" s="32"/>
      <c r="I245" s="158"/>
      <c r="J245" s="32"/>
      <c r="K245" s="32"/>
      <c r="L245" s="33"/>
      <c r="M245" s="159"/>
      <c r="N245" s="160"/>
      <c r="O245" s="53"/>
      <c r="P245" s="53"/>
      <c r="Q245" s="53"/>
      <c r="R245" s="53"/>
      <c r="S245" s="53"/>
      <c r="T245" s="54"/>
      <c r="U245" s="32"/>
      <c r="V245" s="32"/>
      <c r="W245" s="32"/>
      <c r="X245" s="32"/>
      <c r="Y245" s="32"/>
      <c r="Z245" s="32"/>
      <c r="AA245" s="32"/>
      <c r="AB245" s="32"/>
      <c r="AC245" s="32"/>
      <c r="AD245" s="32"/>
      <c r="AE245" s="32"/>
      <c r="AT245" s="17" t="s">
        <v>137</v>
      </c>
      <c r="AU245" s="17" t="s">
        <v>80</v>
      </c>
    </row>
    <row r="246" spans="1:65" s="13" customFormat="1">
      <c r="B246" s="161"/>
      <c r="D246" s="156" t="s">
        <v>139</v>
      </c>
      <c r="E246" s="162" t="s">
        <v>3</v>
      </c>
      <c r="F246" s="163" t="s">
        <v>657</v>
      </c>
      <c r="H246" s="164">
        <v>2</v>
      </c>
      <c r="I246" s="165"/>
      <c r="L246" s="161"/>
      <c r="M246" s="166"/>
      <c r="N246" s="167"/>
      <c r="O246" s="167"/>
      <c r="P246" s="167"/>
      <c r="Q246" s="167"/>
      <c r="R246" s="167"/>
      <c r="S246" s="167"/>
      <c r="T246" s="168"/>
      <c r="AT246" s="162" t="s">
        <v>139</v>
      </c>
      <c r="AU246" s="162" t="s">
        <v>80</v>
      </c>
      <c r="AV246" s="13" t="s">
        <v>80</v>
      </c>
      <c r="AW246" s="13" t="s">
        <v>32</v>
      </c>
      <c r="AX246" s="13" t="s">
        <v>78</v>
      </c>
      <c r="AY246" s="162" t="s">
        <v>128</v>
      </c>
    </row>
    <row r="247" spans="1:65" s="2" customFormat="1" ht="14.5" customHeight="1">
      <c r="A247" s="32"/>
      <c r="B247" s="142"/>
      <c r="C247" s="177" t="s">
        <v>658</v>
      </c>
      <c r="D247" s="177" t="s">
        <v>284</v>
      </c>
      <c r="E247" s="178" t="s">
        <v>659</v>
      </c>
      <c r="F247" s="179" t="s">
        <v>660</v>
      </c>
      <c r="G247" s="180" t="s">
        <v>264</v>
      </c>
      <c r="H247" s="181">
        <v>2</v>
      </c>
      <c r="I247" s="182"/>
      <c r="J247" s="183">
        <f>ROUND(I247*H247,2)</f>
        <v>0</v>
      </c>
      <c r="K247" s="179" t="s">
        <v>3</v>
      </c>
      <c r="L247" s="184"/>
      <c r="M247" s="185" t="s">
        <v>3</v>
      </c>
      <c r="N247" s="186" t="s">
        <v>41</v>
      </c>
      <c r="O247" s="53"/>
      <c r="P247" s="152">
        <f>O247*H247</f>
        <v>0</v>
      </c>
      <c r="Q247" s="152">
        <v>1.0200000000000001E-2</v>
      </c>
      <c r="R247" s="152">
        <f>Q247*H247</f>
        <v>2.0400000000000001E-2</v>
      </c>
      <c r="S247" s="152">
        <v>0</v>
      </c>
      <c r="T247" s="153">
        <f>S247*H247</f>
        <v>0</v>
      </c>
      <c r="U247" s="32"/>
      <c r="V247" s="32"/>
      <c r="W247" s="32"/>
      <c r="X247" s="32"/>
      <c r="Y247" s="32"/>
      <c r="Z247" s="32"/>
      <c r="AA247" s="32"/>
      <c r="AB247" s="32"/>
      <c r="AC247" s="32"/>
      <c r="AD247" s="32"/>
      <c r="AE247" s="32"/>
      <c r="AR247" s="154" t="s">
        <v>170</v>
      </c>
      <c r="AT247" s="154" t="s">
        <v>284</v>
      </c>
      <c r="AU247" s="154" t="s">
        <v>80</v>
      </c>
      <c r="AY247" s="17" t="s">
        <v>128</v>
      </c>
      <c r="BE247" s="155">
        <f>IF(N247="základní",J247,0)</f>
        <v>0</v>
      </c>
      <c r="BF247" s="155">
        <f>IF(N247="snížená",J247,0)</f>
        <v>0</v>
      </c>
      <c r="BG247" s="155">
        <f>IF(N247="zákl. přenesená",J247,0)</f>
        <v>0</v>
      </c>
      <c r="BH247" s="155">
        <f>IF(N247="sníž. přenesená",J247,0)</f>
        <v>0</v>
      </c>
      <c r="BI247" s="155">
        <f>IF(N247="nulová",J247,0)</f>
        <v>0</v>
      </c>
      <c r="BJ247" s="17" t="s">
        <v>78</v>
      </c>
      <c r="BK247" s="155">
        <f>ROUND(I247*H247,2)</f>
        <v>0</v>
      </c>
      <c r="BL247" s="17" t="s">
        <v>135</v>
      </c>
      <c r="BM247" s="154" t="s">
        <v>661</v>
      </c>
    </row>
    <row r="248" spans="1:65" s="2" customFormat="1" ht="14.5" customHeight="1">
      <c r="A248" s="32"/>
      <c r="B248" s="142"/>
      <c r="C248" s="143" t="s">
        <v>662</v>
      </c>
      <c r="D248" s="143" t="s">
        <v>130</v>
      </c>
      <c r="E248" s="144" t="s">
        <v>663</v>
      </c>
      <c r="F248" s="145" t="s">
        <v>664</v>
      </c>
      <c r="G248" s="146" t="s">
        <v>264</v>
      </c>
      <c r="H248" s="147">
        <v>2</v>
      </c>
      <c r="I248" s="148"/>
      <c r="J248" s="149">
        <f>ROUND(I248*H248,2)</f>
        <v>0</v>
      </c>
      <c r="K248" s="145" t="s">
        <v>3</v>
      </c>
      <c r="L248" s="33"/>
      <c r="M248" s="150" t="s">
        <v>3</v>
      </c>
      <c r="N248" s="151" t="s">
        <v>41</v>
      </c>
      <c r="O248" s="53"/>
      <c r="P248" s="152">
        <f>O248*H248</f>
        <v>0</v>
      </c>
      <c r="Q248" s="152">
        <v>0</v>
      </c>
      <c r="R248" s="152">
        <f>Q248*H248</f>
        <v>0</v>
      </c>
      <c r="S248" s="152">
        <v>0</v>
      </c>
      <c r="T248" s="153">
        <f>S248*H248</f>
        <v>0</v>
      </c>
      <c r="U248" s="32"/>
      <c r="V248" s="32"/>
      <c r="W248" s="32"/>
      <c r="X248" s="32"/>
      <c r="Y248" s="32"/>
      <c r="Z248" s="32"/>
      <c r="AA248" s="32"/>
      <c r="AB248" s="32"/>
      <c r="AC248" s="32"/>
      <c r="AD248" s="32"/>
      <c r="AE248" s="32"/>
      <c r="AR248" s="154" t="s">
        <v>135</v>
      </c>
      <c r="AT248" s="154" t="s">
        <v>130</v>
      </c>
      <c r="AU248" s="154" t="s">
        <v>80</v>
      </c>
      <c r="AY248" s="17" t="s">
        <v>128</v>
      </c>
      <c r="BE248" s="155">
        <f>IF(N248="základní",J248,0)</f>
        <v>0</v>
      </c>
      <c r="BF248" s="155">
        <f>IF(N248="snížená",J248,0)</f>
        <v>0</v>
      </c>
      <c r="BG248" s="155">
        <f>IF(N248="zákl. přenesená",J248,0)</f>
        <v>0</v>
      </c>
      <c r="BH248" s="155">
        <f>IF(N248="sníž. přenesená",J248,0)</f>
        <v>0</v>
      </c>
      <c r="BI248" s="155">
        <f>IF(N248="nulová",J248,0)</f>
        <v>0</v>
      </c>
      <c r="BJ248" s="17" t="s">
        <v>78</v>
      </c>
      <c r="BK248" s="155">
        <f>ROUND(I248*H248,2)</f>
        <v>0</v>
      </c>
      <c r="BL248" s="17" t="s">
        <v>135</v>
      </c>
      <c r="BM248" s="154" t="s">
        <v>665</v>
      </c>
    </row>
    <row r="249" spans="1:65" s="13" customFormat="1">
      <c r="B249" s="161"/>
      <c r="D249" s="156" t="s">
        <v>139</v>
      </c>
      <c r="E249" s="162" t="s">
        <v>3</v>
      </c>
      <c r="F249" s="163" t="s">
        <v>632</v>
      </c>
      <c r="H249" s="164">
        <v>2</v>
      </c>
      <c r="I249" s="165"/>
      <c r="L249" s="161"/>
      <c r="M249" s="166"/>
      <c r="N249" s="167"/>
      <c r="O249" s="167"/>
      <c r="P249" s="167"/>
      <c r="Q249" s="167"/>
      <c r="R249" s="167"/>
      <c r="S249" s="167"/>
      <c r="T249" s="168"/>
      <c r="AT249" s="162" t="s">
        <v>139</v>
      </c>
      <c r="AU249" s="162" t="s">
        <v>80</v>
      </c>
      <c r="AV249" s="13" t="s">
        <v>80</v>
      </c>
      <c r="AW249" s="13" t="s">
        <v>32</v>
      </c>
      <c r="AX249" s="13" t="s">
        <v>78</v>
      </c>
      <c r="AY249" s="162" t="s">
        <v>128</v>
      </c>
    </row>
    <row r="250" spans="1:65" s="2" customFormat="1" ht="14.5" customHeight="1">
      <c r="A250" s="32"/>
      <c r="B250" s="142"/>
      <c r="C250" s="143" t="s">
        <v>666</v>
      </c>
      <c r="D250" s="143" t="s">
        <v>130</v>
      </c>
      <c r="E250" s="144" t="s">
        <v>667</v>
      </c>
      <c r="F250" s="145" t="s">
        <v>668</v>
      </c>
      <c r="G250" s="146" t="s">
        <v>264</v>
      </c>
      <c r="H250" s="147">
        <v>3</v>
      </c>
      <c r="I250" s="148"/>
      <c r="J250" s="149">
        <f>ROUND(I250*H250,2)</f>
        <v>0</v>
      </c>
      <c r="K250" s="145" t="s">
        <v>3</v>
      </c>
      <c r="L250" s="33"/>
      <c r="M250" s="150" t="s">
        <v>3</v>
      </c>
      <c r="N250" s="151" t="s">
        <v>41</v>
      </c>
      <c r="O250" s="53"/>
      <c r="P250" s="152">
        <f>O250*H250</f>
        <v>0</v>
      </c>
      <c r="Q250" s="152">
        <v>0</v>
      </c>
      <c r="R250" s="152">
        <f>Q250*H250</f>
        <v>0</v>
      </c>
      <c r="S250" s="152">
        <v>0</v>
      </c>
      <c r="T250" s="153">
        <f>S250*H250</f>
        <v>0</v>
      </c>
      <c r="U250" s="32"/>
      <c r="V250" s="32"/>
      <c r="W250" s="32"/>
      <c r="X250" s="32"/>
      <c r="Y250" s="32"/>
      <c r="Z250" s="32"/>
      <c r="AA250" s="32"/>
      <c r="AB250" s="32"/>
      <c r="AC250" s="32"/>
      <c r="AD250" s="32"/>
      <c r="AE250" s="32"/>
      <c r="AR250" s="154" t="s">
        <v>135</v>
      </c>
      <c r="AT250" s="154" t="s">
        <v>130</v>
      </c>
      <c r="AU250" s="154" t="s">
        <v>80</v>
      </c>
      <c r="AY250" s="17" t="s">
        <v>128</v>
      </c>
      <c r="BE250" s="155">
        <f>IF(N250="základní",J250,0)</f>
        <v>0</v>
      </c>
      <c r="BF250" s="155">
        <f>IF(N250="snížená",J250,0)</f>
        <v>0</v>
      </c>
      <c r="BG250" s="155">
        <f>IF(N250="zákl. přenesená",J250,0)</f>
        <v>0</v>
      </c>
      <c r="BH250" s="155">
        <f>IF(N250="sníž. přenesená",J250,0)</f>
        <v>0</v>
      </c>
      <c r="BI250" s="155">
        <f>IF(N250="nulová",J250,0)</f>
        <v>0</v>
      </c>
      <c r="BJ250" s="17" t="s">
        <v>78</v>
      </c>
      <c r="BK250" s="155">
        <f>ROUND(I250*H250,2)</f>
        <v>0</v>
      </c>
      <c r="BL250" s="17" t="s">
        <v>135</v>
      </c>
      <c r="BM250" s="154" t="s">
        <v>669</v>
      </c>
    </row>
    <row r="251" spans="1:65" s="13" customFormat="1">
      <c r="B251" s="161"/>
      <c r="D251" s="156" t="s">
        <v>139</v>
      </c>
      <c r="E251" s="162" t="s">
        <v>3</v>
      </c>
      <c r="F251" s="163" t="s">
        <v>632</v>
      </c>
      <c r="H251" s="164">
        <v>2</v>
      </c>
      <c r="I251" s="165"/>
      <c r="L251" s="161"/>
      <c r="M251" s="166"/>
      <c r="N251" s="167"/>
      <c r="O251" s="167"/>
      <c r="P251" s="167"/>
      <c r="Q251" s="167"/>
      <c r="R251" s="167"/>
      <c r="S251" s="167"/>
      <c r="T251" s="168"/>
      <c r="AT251" s="162" t="s">
        <v>139</v>
      </c>
      <c r="AU251" s="162" t="s">
        <v>80</v>
      </c>
      <c r="AV251" s="13" t="s">
        <v>80</v>
      </c>
      <c r="AW251" s="13" t="s">
        <v>32</v>
      </c>
      <c r="AX251" s="13" t="s">
        <v>70</v>
      </c>
      <c r="AY251" s="162" t="s">
        <v>128</v>
      </c>
    </row>
    <row r="252" spans="1:65" s="13" customFormat="1">
      <c r="B252" s="161"/>
      <c r="D252" s="156" t="s">
        <v>139</v>
      </c>
      <c r="E252" s="162" t="s">
        <v>3</v>
      </c>
      <c r="F252" s="163" t="s">
        <v>670</v>
      </c>
      <c r="H252" s="164">
        <v>1</v>
      </c>
      <c r="I252" s="165"/>
      <c r="L252" s="161"/>
      <c r="M252" s="166"/>
      <c r="N252" s="167"/>
      <c r="O252" s="167"/>
      <c r="P252" s="167"/>
      <c r="Q252" s="167"/>
      <c r="R252" s="167"/>
      <c r="S252" s="167"/>
      <c r="T252" s="168"/>
      <c r="AT252" s="162" t="s">
        <v>139</v>
      </c>
      <c r="AU252" s="162" t="s">
        <v>80</v>
      </c>
      <c r="AV252" s="13" t="s">
        <v>80</v>
      </c>
      <c r="AW252" s="13" t="s">
        <v>32</v>
      </c>
      <c r="AX252" s="13" t="s">
        <v>70</v>
      </c>
      <c r="AY252" s="162" t="s">
        <v>128</v>
      </c>
    </row>
    <row r="253" spans="1:65" s="14" customFormat="1">
      <c r="B253" s="169"/>
      <c r="D253" s="156" t="s">
        <v>139</v>
      </c>
      <c r="E253" s="170" t="s">
        <v>3</v>
      </c>
      <c r="F253" s="171" t="s">
        <v>179</v>
      </c>
      <c r="H253" s="172">
        <v>3</v>
      </c>
      <c r="I253" s="173"/>
      <c r="L253" s="169"/>
      <c r="M253" s="174"/>
      <c r="N253" s="175"/>
      <c r="O253" s="175"/>
      <c r="P253" s="175"/>
      <c r="Q253" s="175"/>
      <c r="R253" s="175"/>
      <c r="S253" s="175"/>
      <c r="T253" s="176"/>
      <c r="AT253" s="170" t="s">
        <v>139</v>
      </c>
      <c r="AU253" s="170" t="s">
        <v>80</v>
      </c>
      <c r="AV253" s="14" t="s">
        <v>135</v>
      </c>
      <c r="AW253" s="14" t="s">
        <v>32</v>
      </c>
      <c r="AX253" s="14" t="s">
        <v>78</v>
      </c>
      <c r="AY253" s="170" t="s">
        <v>128</v>
      </c>
    </row>
    <row r="254" spans="1:65" s="2" customFormat="1" ht="24.25" customHeight="1">
      <c r="A254" s="32"/>
      <c r="B254" s="142"/>
      <c r="C254" s="143" t="s">
        <v>671</v>
      </c>
      <c r="D254" s="143" t="s">
        <v>130</v>
      </c>
      <c r="E254" s="144" t="s">
        <v>672</v>
      </c>
      <c r="F254" s="145" t="s">
        <v>673</v>
      </c>
      <c r="G254" s="146" t="s">
        <v>264</v>
      </c>
      <c r="H254" s="147">
        <v>1</v>
      </c>
      <c r="I254" s="148"/>
      <c r="J254" s="149">
        <f>ROUND(I254*H254,2)</f>
        <v>0</v>
      </c>
      <c r="K254" s="145" t="s">
        <v>3</v>
      </c>
      <c r="L254" s="33"/>
      <c r="M254" s="150" t="s">
        <v>3</v>
      </c>
      <c r="N254" s="151" t="s">
        <v>41</v>
      </c>
      <c r="O254" s="53"/>
      <c r="P254" s="152">
        <f>O254*H254</f>
        <v>0</v>
      </c>
      <c r="Q254" s="152">
        <v>0</v>
      </c>
      <c r="R254" s="152">
        <f>Q254*H254</f>
        <v>0</v>
      </c>
      <c r="S254" s="152">
        <v>0</v>
      </c>
      <c r="T254" s="153">
        <f>S254*H254</f>
        <v>0</v>
      </c>
      <c r="U254" s="32"/>
      <c r="V254" s="32"/>
      <c r="W254" s="32"/>
      <c r="X254" s="32"/>
      <c r="Y254" s="32"/>
      <c r="Z254" s="32"/>
      <c r="AA254" s="32"/>
      <c r="AB254" s="32"/>
      <c r="AC254" s="32"/>
      <c r="AD254" s="32"/>
      <c r="AE254" s="32"/>
      <c r="AR254" s="154" t="s">
        <v>135</v>
      </c>
      <c r="AT254" s="154" t="s">
        <v>130</v>
      </c>
      <c r="AU254" s="154" t="s">
        <v>80</v>
      </c>
      <c r="AY254" s="17" t="s">
        <v>128</v>
      </c>
      <c r="BE254" s="155">
        <f>IF(N254="základní",J254,0)</f>
        <v>0</v>
      </c>
      <c r="BF254" s="155">
        <f>IF(N254="snížená",J254,0)</f>
        <v>0</v>
      </c>
      <c r="BG254" s="155">
        <f>IF(N254="zákl. přenesená",J254,0)</f>
        <v>0</v>
      </c>
      <c r="BH254" s="155">
        <f>IF(N254="sníž. přenesená",J254,0)</f>
        <v>0</v>
      </c>
      <c r="BI254" s="155">
        <f>IF(N254="nulová",J254,0)</f>
        <v>0</v>
      </c>
      <c r="BJ254" s="17" t="s">
        <v>78</v>
      </c>
      <c r="BK254" s="155">
        <f>ROUND(I254*H254,2)</f>
        <v>0</v>
      </c>
      <c r="BL254" s="17" t="s">
        <v>135</v>
      </c>
      <c r="BM254" s="154" t="s">
        <v>674</v>
      </c>
    </row>
    <row r="255" spans="1:65" s="13" customFormat="1">
      <c r="B255" s="161"/>
      <c r="D255" s="156" t="s">
        <v>139</v>
      </c>
      <c r="E255" s="162" t="s">
        <v>3</v>
      </c>
      <c r="F255" s="163" t="s">
        <v>422</v>
      </c>
      <c r="H255" s="164">
        <v>1</v>
      </c>
      <c r="I255" s="165"/>
      <c r="L255" s="161"/>
      <c r="M255" s="166"/>
      <c r="N255" s="167"/>
      <c r="O255" s="167"/>
      <c r="P255" s="167"/>
      <c r="Q255" s="167"/>
      <c r="R255" s="167"/>
      <c r="S255" s="167"/>
      <c r="T255" s="168"/>
      <c r="AT255" s="162" t="s">
        <v>139</v>
      </c>
      <c r="AU255" s="162" t="s">
        <v>80</v>
      </c>
      <c r="AV255" s="13" t="s">
        <v>80</v>
      </c>
      <c r="AW255" s="13" t="s">
        <v>32</v>
      </c>
      <c r="AX255" s="13" t="s">
        <v>78</v>
      </c>
      <c r="AY255" s="162" t="s">
        <v>128</v>
      </c>
    </row>
    <row r="256" spans="1:65" s="2" customFormat="1" ht="24.25" customHeight="1">
      <c r="A256" s="32"/>
      <c r="B256" s="142"/>
      <c r="C256" s="143" t="s">
        <v>675</v>
      </c>
      <c r="D256" s="143" t="s">
        <v>130</v>
      </c>
      <c r="E256" s="144" t="s">
        <v>676</v>
      </c>
      <c r="F256" s="145" t="s">
        <v>677</v>
      </c>
      <c r="G256" s="146" t="s">
        <v>264</v>
      </c>
      <c r="H256" s="147">
        <v>1</v>
      </c>
      <c r="I256" s="148"/>
      <c r="J256" s="149">
        <f>ROUND(I256*H256,2)</f>
        <v>0</v>
      </c>
      <c r="K256" s="145" t="s">
        <v>3</v>
      </c>
      <c r="L256" s="33"/>
      <c r="M256" s="150" t="s">
        <v>3</v>
      </c>
      <c r="N256" s="151" t="s">
        <v>41</v>
      </c>
      <c r="O256" s="53"/>
      <c r="P256" s="152">
        <f>O256*H256</f>
        <v>0</v>
      </c>
      <c r="Q256" s="152">
        <v>0</v>
      </c>
      <c r="R256" s="152">
        <f>Q256*H256</f>
        <v>0</v>
      </c>
      <c r="S256" s="152">
        <v>0</v>
      </c>
      <c r="T256" s="153">
        <f>S256*H256</f>
        <v>0</v>
      </c>
      <c r="U256" s="32"/>
      <c r="V256" s="32"/>
      <c r="W256" s="32"/>
      <c r="X256" s="32"/>
      <c r="Y256" s="32"/>
      <c r="Z256" s="32"/>
      <c r="AA256" s="32"/>
      <c r="AB256" s="32"/>
      <c r="AC256" s="32"/>
      <c r="AD256" s="32"/>
      <c r="AE256" s="32"/>
      <c r="AR256" s="154" t="s">
        <v>135</v>
      </c>
      <c r="AT256" s="154" t="s">
        <v>130</v>
      </c>
      <c r="AU256" s="154" t="s">
        <v>80</v>
      </c>
      <c r="AY256" s="17" t="s">
        <v>128</v>
      </c>
      <c r="BE256" s="155">
        <f>IF(N256="základní",J256,0)</f>
        <v>0</v>
      </c>
      <c r="BF256" s="155">
        <f>IF(N256="snížená",J256,0)</f>
        <v>0</v>
      </c>
      <c r="BG256" s="155">
        <f>IF(N256="zákl. přenesená",J256,0)</f>
        <v>0</v>
      </c>
      <c r="BH256" s="155">
        <f>IF(N256="sníž. přenesená",J256,0)</f>
        <v>0</v>
      </c>
      <c r="BI256" s="155">
        <f>IF(N256="nulová",J256,0)</f>
        <v>0</v>
      </c>
      <c r="BJ256" s="17" t="s">
        <v>78</v>
      </c>
      <c r="BK256" s="155">
        <f>ROUND(I256*H256,2)</f>
        <v>0</v>
      </c>
      <c r="BL256" s="17" t="s">
        <v>135</v>
      </c>
      <c r="BM256" s="154" t="s">
        <v>678</v>
      </c>
    </row>
    <row r="257" spans="1:65" s="13" customFormat="1">
      <c r="B257" s="161"/>
      <c r="D257" s="156" t="s">
        <v>139</v>
      </c>
      <c r="E257" s="162" t="s">
        <v>3</v>
      </c>
      <c r="F257" s="163" t="s">
        <v>422</v>
      </c>
      <c r="H257" s="164">
        <v>1</v>
      </c>
      <c r="I257" s="165"/>
      <c r="L257" s="161"/>
      <c r="M257" s="166"/>
      <c r="N257" s="167"/>
      <c r="O257" s="167"/>
      <c r="P257" s="167"/>
      <c r="Q257" s="167"/>
      <c r="R257" s="167"/>
      <c r="S257" s="167"/>
      <c r="T257" s="168"/>
      <c r="AT257" s="162" t="s">
        <v>139</v>
      </c>
      <c r="AU257" s="162" t="s">
        <v>80</v>
      </c>
      <c r="AV257" s="13" t="s">
        <v>80</v>
      </c>
      <c r="AW257" s="13" t="s">
        <v>32</v>
      </c>
      <c r="AX257" s="13" t="s">
        <v>78</v>
      </c>
      <c r="AY257" s="162" t="s">
        <v>128</v>
      </c>
    </row>
    <row r="258" spans="1:65" s="2" customFormat="1" ht="24.25" customHeight="1">
      <c r="A258" s="32"/>
      <c r="B258" s="142"/>
      <c r="C258" s="143" t="s">
        <v>679</v>
      </c>
      <c r="D258" s="143" t="s">
        <v>130</v>
      </c>
      <c r="E258" s="144" t="s">
        <v>680</v>
      </c>
      <c r="F258" s="145" t="s">
        <v>681</v>
      </c>
      <c r="G258" s="146" t="s">
        <v>264</v>
      </c>
      <c r="H258" s="147">
        <v>1</v>
      </c>
      <c r="I258" s="148"/>
      <c r="J258" s="149">
        <f>ROUND(I258*H258,2)</f>
        <v>0</v>
      </c>
      <c r="K258" s="145" t="s">
        <v>3</v>
      </c>
      <c r="L258" s="33"/>
      <c r="M258" s="150" t="s">
        <v>3</v>
      </c>
      <c r="N258" s="151" t="s">
        <v>41</v>
      </c>
      <c r="O258" s="53"/>
      <c r="P258" s="152">
        <f>O258*H258</f>
        <v>0</v>
      </c>
      <c r="Q258" s="152">
        <v>0</v>
      </c>
      <c r="R258" s="152">
        <f>Q258*H258</f>
        <v>0</v>
      </c>
      <c r="S258" s="152">
        <v>0</v>
      </c>
      <c r="T258" s="153">
        <f>S258*H258</f>
        <v>0</v>
      </c>
      <c r="U258" s="32"/>
      <c r="V258" s="32"/>
      <c r="W258" s="32"/>
      <c r="X258" s="32"/>
      <c r="Y258" s="32"/>
      <c r="Z258" s="32"/>
      <c r="AA258" s="32"/>
      <c r="AB258" s="32"/>
      <c r="AC258" s="32"/>
      <c r="AD258" s="32"/>
      <c r="AE258" s="32"/>
      <c r="AR258" s="154" t="s">
        <v>135</v>
      </c>
      <c r="AT258" s="154" t="s">
        <v>130</v>
      </c>
      <c r="AU258" s="154" t="s">
        <v>80</v>
      </c>
      <c r="AY258" s="17" t="s">
        <v>128</v>
      </c>
      <c r="BE258" s="155">
        <f>IF(N258="základní",J258,0)</f>
        <v>0</v>
      </c>
      <c r="BF258" s="155">
        <f>IF(N258="snížená",J258,0)</f>
        <v>0</v>
      </c>
      <c r="BG258" s="155">
        <f>IF(N258="zákl. přenesená",J258,0)</f>
        <v>0</v>
      </c>
      <c r="BH258" s="155">
        <f>IF(N258="sníž. přenesená",J258,0)</f>
        <v>0</v>
      </c>
      <c r="BI258" s="155">
        <f>IF(N258="nulová",J258,0)</f>
        <v>0</v>
      </c>
      <c r="BJ258" s="17" t="s">
        <v>78</v>
      </c>
      <c r="BK258" s="155">
        <f>ROUND(I258*H258,2)</f>
        <v>0</v>
      </c>
      <c r="BL258" s="17" t="s">
        <v>135</v>
      </c>
      <c r="BM258" s="154" t="s">
        <v>682</v>
      </c>
    </row>
    <row r="259" spans="1:65" s="13" customFormat="1">
      <c r="B259" s="161"/>
      <c r="D259" s="156" t="s">
        <v>139</v>
      </c>
      <c r="E259" s="162" t="s">
        <v>3</v>
      </c>
      <c r="F259" s="163" t="s">
        <v>670</v>
      </c>
      <c r="H259" s="164">
        <v>1</v>
      </c>
      <c r="I259" s="165"/>
      <c r="L259" s="161"/>
      <c r="M259" s="166"/>
      <c r="N259" s="167"/>
      <c r="O259" s="167"/>
      <c r="P259" s="167"/>
      <c r="Q259" s="167"/>
      <c r="R259" s="167"/>
      <c r="S259" s="167"/>
      <c r="T259" s="168"/>
      <c r="AT259" s="162" t="s">
        <v>139</v>
      </c>
      <c r="AU259" s="162" t="s">
        <v>80</v>
      </c>
      <c r="AV259" s="13" t="s">
        <v>80</v>
      </c>
      <c r="AW259" s="13" t="s">
        <v>32</v>
      </c>
      <c r="AX259" s="13" t="s">
        <v>70</v>
      </c>
      <c r="AY259" s="162" t="s">
        <v>128</v>
      </c>
    </row>
    <row r="260" spans="1:65" s="14" customFormat="1">
      <c r="B260" s="169"/>
      <c r="D260" s="156" t="s">
        <v>139</v>
      </c>
      <c r="E260" s="170" t="s">
        <v>3</v>
      </c>
      <c r="F260" s="171" t="s">
        <v>179</v>
      </c>
      <c r="H260" s="172">
        <v>1</v>
      </c>
      <c r="I260" s="173"/>
      <c r="L260" s="169"/>
      <c r="M260" s="174"/>
      <c r="N260" s="175"/>
      <c r="O260" s="175"/>
      <c r="P260" s="175"/>
      <c r="Q260" s="175"/>
      <c r="R260" s="175"/>
      <c r="S260" s="175"/>
      <c r="T260" s="176"/>
      <c r="AT260" s="170" t="s">
        <v>139</v>
      </c>
      <c r="AU260" s="170" t="s">
        <v>80</v>
      </c>
      <c r="AV260" s="14" t="s">
        <v>135</v>
      </c>
      <c r="AW260" s="14" t="s">
        <v>32</v>
      </c>
      <c r="AX260" s="14" t="s">
        <v>78</v>
      </c>
      <c r="AY260" s="170" t="s">
        <v>128</v>
      </c>
    </row>
    <row r="261" spans="1:65" s="2" customFormat="1" ht="24.25" customHeight="1">
      <c r="A261" s="32"/>
      <c r="B261" s="142"/>
      <c r="C261" s="143" t="s">
        <v>683</v>
      </c>
      <c r="D261" s="143" t="s">
        <v>130</v>
      </c>
      <c r="E261" s="144" t="s">
        <v>684</v>
      </c>
      <c r="F261" s="145" t="s">
        <v>685</v>
      </c>
      <c r="G261" s="146" t="s">
        <v>264</v>
      </c>
      <c r="H261" s="147">
        <v>1</v>
      </c>
      <c r="I261" s="148"/>
      <c r="J261" s="149">
        <f>ROUND(I261*H261,2)</f>
        <v>0</v>
      </c>
      <c r="K261" s="145" t="s">
        <v>134</v>
      </c>
      <c r="L261" s="33"/>
      <c r="M261" s="150" t="s">
        <v>3</v>
      </c>
      <c r="N261" s="151" t="s">
        <v>41</v>
      </c>
      <c r="O261" s="53"/>
      <c r="P261" s="152">
        <f>O261*H261</f>
        <v>0</v>
      </c>
      <c r="Q261" s="152">
        <v>1.0189999999999999E-2</v>
      </c>
      <c r="R261" s="152">
        <f>Q261*H261</f>
        <v>1.0189999999999999E-2</v>
      </c>
      <c r="S261" s="152">
        <v>0</v>
      </c>
      <c r="T261" s="153">
        <f>S261*H261</f>
        <v>0</v>
      </c>
      <c r="U261" s="32"/>
      <c r="V261" s="32"/>
      <c r="W261" s="32"/>
      <c r="X261" s="32"/>
      <c r="Y261" s="32"/>
      <c r="Z261" s="32"/>
      <c r="AA261" s="32"/>
      <c r="AB261" s="32"/>
      <c r="AC261" s="32"/>
      <c r="AD261" s="32"/>
      <c r="AE261" s="32"/>
      <c r="AR261" s="154" t="s">
        <v>135</v>
      </c>
      <c r="AT261" s="154" t="s">
        <v>130</v>
      </c>
      <c r="AU261" s="154" t="s">
        <v>80</v>
      </c>
      <c r="AY261" s="17" t="s">
        <v>128</v>
      </c>
      <c r="BE261" s="155">
        <f>IF(N261="základní",J261,0)</f>
        <v>0</v>
      </c>
      <c r="BF261" s="155">
        <f>IF(N261="snížená",J261,0)</f>
        <v>0</v>
      </c>
      <c r="BG261" s="155">
        <f>IF(N261="zákl. přenesená",J261,0)</f>
        <v>0</v>
      </c>
      <c r="BH261" s="155">
        <f>IF(N261="sníž. přenesená",J261,0)</f>
        <v>0</v>
      </c>
      <c r="BI261" s="155">
        <f>IF(N261="nulová",J261,0)</f>
        <v>0</v>
      </c>
      <c r="BJ261" s="17" t="s">
        <v>78</v>
      </c>
      <c r="BK261" s="155">
        <f>ROUND(I261*H261,2)</f>
        <v>0</v>
      </c>
      <c r="BL261" s="17" t="s">
        <v>135</v>
      </c>
      <c r="BM261" s="154" t="s">
        <v>686</v>
      </c>
    </row>
    <row r="262" spans="1:65" s="2" customFormat="1" ht="45">
      <c r="A262" s="32"/>
      <c r="B262" s="33"/>
      <c r="C262" s="32"/>
      <c r="D262" s="156" t="s">
        <v>137</v>
      </c>
      <c r="E262" s="32"/>
      <c r="F262" s="157" t="s">
        <v>687</v>
      </c>
      <c r="G262" s="32"/>
      <c r="H262" s="32"/>
      <c r="I262" s="158"/>
      <c r="J262" s="32"/>
      <c r="K262" s="32"/>
      <c r="L262" s="33"/>
      <c r="M262" s="159"/>
      <c r="N262" s="160"/>
      <c r="O262" s="53"/>
      <c r="P262" s="53"/>
      <c r="Q262" s="53"/>
      <c r="R262" s="53"/>
      <c r="S262" s="53"/>
      <c r="T262" s="54"/>
      <c r="U262" s="32"/>
      <c r="V262" s="32"/>
      <c r="W262" s="32"/>
      <c r="X262" s="32"/>
      <c r="Y262" s="32"/>
      <c r="Z262" s="32"/>
      <c r="AA262" s="32"/>
      <c r="AB262" s="32"/>
      <c r="AC262" s="32"/>
      <c r="AD262" s="32"/>
      <c r="AE262" s="32"/>
      <c r="AT262" s="17" t="s">
        <v>137</v>
      </c>
      <c r="AU262" s="17" t="s">
        <v>80</v>
      </c>
    </row>
    <row r="263" spans="1:65" s="13" customFormat="1">
      <c r="B263" s="161"/>
      <c r="D263" s="156" t="s">
        <v>139</v>
      </c>
      <c r="E263" s="162" t="s">
        <v>3</v>
      </c>
      <c r="F263" s="163" t="s">
        <v>670</v>
      </c>
      <c r="H263" s="164">
        <v>1</v>
      </c>
      <c r="I263" s="165"/>
      <c r="L263" s="161"/>
      <c r="M263" s="166"/>
      <c r="N263" s="167"/>
      <c r="O263" s="167"/>
      <c r="P263" s="167"/>
      <c r="Q263" s="167"/>
      <c r="R263" s="167"/>
      <c r="S263" s="167"/>
      <c r="T263" s="168"/>
      <c r="AT263" s="162" t="s">
        <v>139</v>
      </c>
      <c r="AU263" s="162" t="s">
        <v>80</v>
      </c>
      <c r="AV263" s="13" t="s">
        <v>80</v>
      </c>
      <c r="AW263" s="13" t="s">
        <v>32</v>
      </c>
      <c r="AX263" s="13" t="s">
        <v>78</v>
      </c>
      <c r="AY263" s="162" t="s">
        <v>128</v>
      </c>
    </row>
    <row r="264" spans="1:65" s="2" customFormat="1" ht="24.25" customHeight="1">
      <c r="A264" s="32"/>
      <c r="B264" s="142"/>
      <c r="C264" s="177" t="s">
        <v>688</v>
      </c>
      <c r="D264" s="177" t="s">
        <v>284</v>
      </c>
      <c r="E264" s="178" t="s">
        <v>689</v>
      </c>
      <c r="F264" s="179" t="s">
        <v>690</v>
      </c>
      <c r="G264" s="180" t="s">
        <v>264</v>
      </c>
      <c r="H264" s="181">
        <v>1</v>
      </c>
      <c r="I264" s="182"/>
      <c r="J264" s="183">
        <f>ROUND(I264*H264,2)</f>
        <v>0</v>
      </c>
      <c r="K264" s="179" t="s">
        <v>134</v>
      </c>
      <c r="L264" s="184"/>
      <c r="M264" s="185" t="s">
        <v>3</v>
      </c>
      <c r="N264" s="186" t="s">
        <v>41</v>
      </c>
      <c r="O264" s="53"/>
      <c r="P264" s="152">
        <f>O264*H264</f>
        <v>0</v>
      </c>
      <c r="Q264" s="152">
        <v>0.50600000000000001</v>
      </c>
      <c r="R264" s="152">
        <f>Q264*H264</f>
        <v>0.50600000000000001</v>
      </c>
      <c r="S264" s="152">
        <v>0</v>
      </c>
      <c r="T264" s="153">
        <f>S264*H264</f>
        <v>0</v>
      </c>
      <c r="U264" s="32"/>
      <c r="V264" s="32"/>
      <c r="W264" s="32"/>
      <c r="X264" s="32"/>
      <c r="Y264" s="32"/>
      <c r="Z264" s="32"/>
      <c r="AA264" s="32"/>
      <c r="AB264" s="32"/>
      <c r="AC264" s="32"/>
      <c r="AD264" s="32"/>
      <c r="AE264" s="32"/>
      <c r="AR264" s="154" t="s">
        <v>170</v>
      </c>
      <c r="AT264" s="154" t="s">
        <v>284</v>
      </c>
      <c r="AU264" s="154" t="s">
        <v>80</v>
      </c>
      <c r="AY264" s="17" t="s">
        <v>128</v>
      </c>
      <c r="BE264" s="155">
        <f>IF(N264="základní",J264,0)</f>
        <v>0</v>
      </c>
      <c r="BF264" s="155">
        <f>IF(N264="snížená",J264,0)</f>
        <v>0</v>
      </c>
      <c r="BG264" s="155">
        <f>IF(N264="zákl. přenesená",J264,0)</f>
        <v>0</v>
      </c>
      <c r="BH264" s="155">
        <f>IF(N264="sníž. přenesená",J264,0)</f>
        <v>0</v>
      </c>
      <c r="BI264" s="155">
        <f>IF(N264="nulová",J264,0)</f>
        <v>0</v>
      </c>
      <c r="BJ264" s="17" t="s">
        <v>78</v>
      </c>
      <c r="BK264" s="155">
        <f>ROUND(I264*H264,2)</f>
        <v>0</v>
      </c>
      <c r="BL264" s="17" t="s">
        <v>135</v>
      </c>
      <c r="BM264" s="154" t="s">
        <v>691</v>
      </c>
    </row>
    <row r="265" spans="1:65" s="2" customFormat="1" ht="24.25" customHeight="1">
      <c r="A265" s="32"/>
      <c r="B265" s="142"/>
      <c r="C265" s="143" t="s">
        <v>692</v>
      </c>
      <c r="D265" s="143" t="s">
        <v>130</v>
      </c>
      <c r="E265" s="144" t="s">
        <v>693</v>
      </c>
      <c r="F265" s="145" t="s">
        <v>694</v>
      </c>
      <c r="G265" s="146" t="s">
        <v>264</v>
      </c>
      <c r="H265" s="147">
        <v>1</v>
      </c>
      <c r="I265" s="148"/>
      <c r="J265" s="149">
        <f>ROUND(I265*H265,2)</f>
        <v>0</v>
      </c>
      <c r="K265" s="145" t="s">
        <v>134</v>
      </c>
      <c r="L265" s="33"/>
      <c r="M265" s="150" t="s">
        <v>3</v>
      </c>
      <c r="N265" s="151" t="s">
        <v>41</v>
      </c>
      <c r="O265" s="53"/>
      <c r="P265" s="152">
        <f>O265*H265</f>
        <v>0</v>
      </c>
      <c r="Q265" s="152">
        <v>1.248E-2</v>
      </c>
      <c r="R265" s="152">
        <f>Q265*H265</f>
        <v>1.248E-2</v>
      </c>
      <c r="S265" s="152">
        <v>0</v>
      </c>
      <c r="T265" s="153">
        <f>S265*H265</f>
        <v>0</v>
      </c>
      <c r="U265" s="32"/>
      <c r="V265" s="32"/>
      <c r="W265" s="32"/>
      <c r="X265" s="32"/>
      <c r="Y265" s="32"/>
      <c r="Z265" s="32"/>
      <c r="AA265" s="32"/>
      <c r="AB265" s="32"/>
      <c r="AC265" s="32"/>
      <c r="AD265" s="32"/>
      <c r="AE265" s="32"/>
      <c r="AR265" s="154" t="s">
        <v>135</v>
      </c>
      <c r="AT265" s="154" t="s">
        <v>130</v>
      </c>
      <c r="AU265" s="154" t="s">
        <v>80</v>
      </c>
      <c r="AY265" s="17" t="s">
        <v>128</v>
      </c>
      <c r="BE265" s="155">
        <f>IF(N265="základní",J265,0)</f>
        <v>0</v>
      </c>
      <c r="BF265" s="155">
        <f>IF(N265="snížená",J265,0)</f>
        <v>0</v>
      </c>
      <c r="BG265" s="155">
        <f>IF(N265="zákl. přenesená",J265,0)</f>
        <v>0</v>
      </c>
      <c r="BH265" s="155">
        <f>IF(N265="sníž. přenesená",J265,0)</f>
        <v>0</v>
      </c>
      <c r="BI265" s="155">
        <f>IF(N265="nulová",J265,0)</f>
        <v>0</v>
      </c>
      <c r="BJ265" s="17" t="s">
        <v>78</v>
      </c>
      <c r="BK265" s="155">
        <f>ROUND(I265*H265,2)</f>
        <v>0</v>
      </c>
      <c r="BL265" s="17" t="s">
        <v>135</v>
      </c>
      <c r="BM265" s="154" t="s">
        <v>695</v>
      </c>
    </row>
    <row r="266" spans="1:65" s="2" customFormat="1" ht="45">
      <c r="A266" s="32"/>
      <c r="B266" s="33"/>
      <c r="C266" s="32"/>
      <c r="D266" s="156" t="s">
        <v>137</v>
      </c>
      <c r="E266" s="32"/>
      <c r="F266" s="157" t="s">
        <v>687</v>
      </c>
      <c r="G266" s="32"/>
      <c r="H266" s="32"/>
      <c r="I266" s="158"/>
      <c r="J266" s="32"/>
      <c r="K266" s="32"/>
      <c r="L266" s="33"/>
      <c r="M266" s="159"/>
      <c r="N266" s="160"/>
      <c r="O266" s="53"/>
      <c r="P266" s="53"/>
      <c r="Q266" s="53"/>
      <c r="R266" s="53"/>
      <c r="S266" s="53"/>
      <c r="T266" s="54"/>
      <c r="U266" s="32"/>
      <c r="V266" s="32"/>
      <c r="W266" s="32"/>
      <c r="X266" s="32"/>
      <c r="Y266" s="32"/>
      <c r="Z266" s="32"/>
      <c r="AA266" s="32"/>
      <c r="AB266" s="32"/>
      <c r="AC266" s="32"/>
      <c r="AD266" s="32"/>
      <c r="AE266" s="32"/>
      <c r="AT266" s="17" t="s">
        <v>137</v>
      </c>
      <c r="AU266" s="17" t="s">
        <v>80</v>
      </c>
    </row>
    <row r="267" spans="1:65" s="13" customFormat="1">
      <c r="B267" s="161"/>
      <c r="D267" s="156" t="s">
        <v>139</v>
      </c>
      <c r="E267" s="162" t="s">
        <v>3</v>
      </c>
      <c r="F267" s="163" t="s">
        <v>670</v>
      </c>
      <c r="H267" s="164">
        <v>1</v>
      </c>
      <c r="I267" s="165"/>
      <c r="L267" s="161"/>
      <c r="M267" s="166"/>
      <c r="N267" s="167"/>
      <c r="O267" s="167"/>
      <c r="P267" s="167"/>
      <c r="Q267" s="167"/>
      <c r="R267" s="167"/>
      <c r="S267" s="167"/>
      <c r="T267" s="168"/>
      <c r="AT267" s="162" t="s">
        <v>139</v>
      </c>
      <c r="AU267" s="162" t="s">
        <v>80</v>
      </c>
      <c r="AV267" s="13" t="s">
        <v>80</v>
      </c>
      <c r="AW267" s="13" t="s">
        <v>32</v>
      </c>
      <c r="AX267" s="13" t="s">
        <v>78</v>
      </c>
      <c r="AY267" s="162" t="s">
        <v>128</v>
      </c>
    </row>
    <row r="268" spans="1:65" s="2" customFormat="1" ht="24.25" customHeight="1">
      <c r="A268" s="32"/>
      <c r="B268" s="142"/>
      <c r="C268" s="177" t="s">
        <v>696</v>
      </c>
      <c r="D268" s="177" t="s">
        <v>284</v>
      </c>
      <c r="E268" s="178" t="s">
        <v>697</v>
      </c>
      <c r="F268" s="179" t="s">
        <v>698</v>
      </c>
      <c r="G268" s="180" t="s">
        <v>264</v>
      </c>
      <c r="H268" s="181">
        <v>1</v>
      </c>
      <c r="I268" s="182"/>
      <c r="J268" s="183">
        <f>ROUND(I268*H268,2)</f>
        <v>0</v>
      </c>
      <c r="K268" s="179" t="s">
        <v>134</v>
      </c>
      <c r="L268" s="184"/>
      <c r="M268" s="185" t="s">
        <v>3</v>
      </c>
      <c r="N268" s="186" t="s">
        <v>41</v>
      </c>
      <c r="O268" s="53"/>
      <c r="P268" s="152">
        <f>O268*H268</f>
        <v>0</v>
      </c>
      <c r="Q268" s="152">
        <v>0.58499999999999996</v>
      </c>
      <c r="R268" s="152">
        <f>Q268*H268</f>
        <v>0.58499999999999996</v>
      </c>
      <c r="S268" s="152">
        <v>0</v>
      </c>
      <c r="T268" s="153">
        <f>S268*H268</f>
        <v>0</v>
      </c>
      <c r="U268" s="32"/>
      <c r="V268" s="32"/>
      <c r="W268" s="32"/>
      <c r="X268" s="32"/>
      <c r="Y268" s="32"/>
      <c r="Z268" s="32"/>
      <c r="AA268" s="32"/>
      <c r="AB268" s="32"/>
      <c r="AC268" s="32"/>
      <c r="AD268" s="32"/>
      <c r="AE268" s="32"/>
      <c r="AR268" s="154" t="s">
        <v>170</v>
      </c>
      <c r="AT268" s="154" t="s">
        <v>284</v>
      </c>
      <c r="AU268" s="154" t="s">
        <v>80</v>
      </c>
      <c r="AY268" s="17" t="s">
        <v>128</v>
      </c>
      <c r="BE268" s="155">
        <f>IF(N268="základní",J268,0)</f>
        <v>0</v>
      </c>
      <c r="BF268" s="155">
        <f>IF(N268="snížená",J268,0)</f>
        <v>0</v>
      </c>
      <c r="BG268" s="155">
        <f>IF(N268="zákl. přenesená",J268,0)</f>
        <v>0</v>
      </c>
      <c r="BH268" s="155">
        <f>IF(N268="sníž. přenesená",J268,0)</f>
        <v>0</v>
      </c>
      <c r="BI268" s="155">
        <f>IF(N268="nulová",J268,0)</f>
        <v>0</v>
      </c>
      <c r="BJ268" s="17" t="s">
        <v>78</v>
      </c>
      <c r="BK268" s="155">
        <f>ROUND(I268*H268,2)</f>
        <v>0</v>
      </c>
      <c r="BL268" s="17" t="s">
        <v>135</v>
      </c>
      <c r="BM268" s="154" t="s">
        <v>699</v>
      </c>
    </row>
    <row r="269" spans="1:65" s="2" customFormat="1" ht="24.25" customHeight="1">
      <c r="A269" s="32"/>
      <c r="B269" s="142"/>
      <c r="C269" s="177" t="s">
        <v>700</v>
      </c>
      <c r="D269" s="177" t="s">
        <v>284</v>
      </c>
      <c r="E269" s="178" t="s">
        <v>701</v>
      </c>
      <c r="F269" s="179" t="s">
        <v>702</v>
      </c>
      <c r="G269" s="180" t="s">
        <v>264</v>
      </c>
      <c r="H269" s="181">
        <v>2</v>
      </c>
      <c r="I269" s="182"/>
      <c r="J269" s="183">
        <f>ROUND(I269*H269,2)</f>
        <v>0</v>
      </c>
      <c r="K269" s="179" t="s">
        <v>134</v>
      </c>
      <c r="L269" s="184"/>
      <c r="M269" s="185" t="s">
        <v>3</v>
      </c>
      <c r="N269" s="186" t="s">
        <v>41</v>
      </c>
      <c r="O269" s="53"/>
      <c r="P269" s="152">
        <f>O269*H269</f>
        <v>0</v>
      </c>
      <c r="Q269" s="152">
        <v>6.8000000000000005E-2</v>
      </c>
      <c r="R269" s="152">
        <f>Q269*H269</f>
        <v>0.13600000000000001</v>
      </c>
      <c r="S269" s="152">
        <v>0</v>
      </c>
      <c r="T269" s="153">
        <f>S269*H269</f>
        <v>0</v>
      </c>
      <c r="U269" s="32"/>
      <c r="V269" s="32"/>
      <c r="W269" s="32"/>
      <c r="X269" s="32"/>
      <c r="Y269" s="32"/>
      <c r="Z269" s="32"/>
      <c r="AA269" s="32"/>
      <c r="AB269" s="32"/>
      <c r="AC269" s="32"/>
      <c r="AD269" s="32"/>
      <c r="AE269" s="32"/>
      <c r="AR269" s="154" t="s">
        <v>170</v>
      </c>
      <c r="AT269" s="154" t="s">
        <v>284</v>
      </c>
      <c r="AU269" s="154" t="s">
        <v>80</v>
      </c>
      <c r="AY269" s="17" t="s">
        <v>128</v>
      </c>
      <c r="BE269" s="155">
        <f>IF(N269="základní",J269,0)</f>
        <v>0</v>
      </c>
      <c r="BF269" s="155">
        <f>IF(N269="snížená",J269,0)</f>
        <v>0</v>
      </c>
      <c r="BG269" s="155">
        <f>IF(N269="zákl. přenesená",J269,0)</f>
        <v>0</v>
      </c>
      <c r="BH269" s="155">
        <f>IF(N269="sníž. přenesená",J269,0)</f>
        <v>0</v>
      </c>
      <c r="BI269" s="155">
        <f>IF(N269="nulová",J269,0)</f>
        <v>0</v>
      </c>
      <c r="BJ269" s="17" t="s">
        <v>78</v>
      </c>
      <c r="BK269" s="155">
        <f>ROUND(I269*H269,2)</f>
        <v>0</v>
      </c>
      <c r="BL269" s="17" t="s">
        <v>135</v>
      </c>
      <c r="BM269" s="154" t="s">
        <v>703</v>
      </c>
    </row>
    <row r="270" spans="1:65" s="13" customFormat="1">
      <c r="B270" s="161"/>
      <c r="D270" s="156" t="s">
        <v>139</v>
      </c>
      <c r="E270" s="162" t="s">
        <v>3</v>
      </c>
      <c r="F270" s="163" t="s">
        <v>657</v>
      </c>
      <c r="H270" s="164">
        <v>2</v>
      </c>
      <c r="I270" s="165"/>
      <c r="L270" s="161"/>
      <c r="M270" s="166"/>
      <c r="N270" s="167"/>
      <c r="O270" s="167"/>
      <c r="P270" s="167"/>
      <c r="Q270" s="167"/>
      <c r="R270" s="167"/>
      <c r="S270" s="167"/>
      <c r="T270" s="168"/>
      <c r="AT270" s="162" t="s">
        <v>139</v>
      </c>
      <c r="AU270" s="162" t="s">
        <v>80</v>
      </c>
      <c r="AV270" s="13" t="s">
        <v>80</v>
      </c>
      <c r="AW270" s="13" t="s">
        <v>32</v>
      </c>
      <c r="AX270" s="13" t="s">
        <v>78</v>
      </c>
      <c r="AY270" s="162" t="s">
        <v>128</v>
      </c>
    </row>
    <row r="271" spans="1:65" s="2" customFormat="1" ht="24.25" customHeight="1">
      <c r="A271" s="32"/>
      <c r="B271" s="142"/>
      <c r="C271" s="143" t="s">
        <v>704</v>
      </c>
      <c r="D271" s="143" t="s">
        <v>130</v>
      </c>
      <c r="E271" s="144" t="s">
        <v>705</v>
      </c>
      <c r="F271" s="145" t="s">
        <v>706</v>
      </c>
      <c r="G271" s="146" t="s">
        <v>264</v>
      </c>
      <c r="H271" s="147">
        <v>1</v>
      </c>
      <c r="I271" s="148"/>
      <c r="J271" s="149">
        <f>ROUND(I271*H271,2)</f>
        <v>0</v>
      </c>
      <c r="K271" s="145" t="s">
        <v>134</v>
      </c>
      <c r="L271" s="33"/>
      <c r="M271" s="150" t="s">
        <v>3</v>
      </c>
      <c r="N271" s="151" t="s">
        <v>41</v>
      </c>
      <c r="O271" s="53"/>
      <c r="P271" s="152">
        <f>O271*H271</f>
        <v>0</v>
      </c>
      <c r="Q271" s="152">
        <v>2.8539999999999999E-2</v>
      </c>
      <c r="R271" s="152">
        <f>Q271*H271</f>
        <v>2.8539999999999999E-2</v>
      </c>
      <c r="S271" s="152">
        <v>0</v>
      </c>
      <c r="T271" s="153">
        <f>S271*H271</f>
        <v>0</v>
      </c>
      <c r="U271" s="32"/>
      <c r="V271" s="32"/>
      <c r="W271" s="32"/>
      <c r="X271" s="32"/>
      <c r="Y271" s="32"/>
      <c r="Z271" s="32"/>
      <c r="AA271" s="32"/>
      <c r="AB271" s="32"/>
      <c r="AC271" s="32"/>
      <c r="AD271" s="32"/>
      <c r="AE271" s="32"/>
      <c r="AR271" s="154" t="s">
        <v>135</v>
      </c>
      <c r="AT271" s="154" t="s">
        <v>130</v>
      </c>
      <c r="AU271" s="154" t="s">
        <v>80</v>
      </c>
      <c r="AY271" s="17" t="s">
        <v>128</v>
      </c>
      <c r="BE271" s="155">
        <f>IF(N271="základní",J271,0)</f>
        <v>0</v>
      </c>
      <c r="BF271" s="155">
        <f>IF(N271="snížená",J271,0)</f>
        <v>0</v>
      </c>
      <c r="BG271" s="155">
        <f>IF(N271="zákl. přenesená",J271,0)</f>
        <v>0</v>
      </c>
      <c r="BH271" s="155">
        <f>IF(N271="sníž. přenesená",J271,0)</f>
        <v>0</v>
      </c>
      <c r="BI271" s="155">
        <f>IF(N271="nulová",J271,0)</f>
        <v>0</v>
      </c>
      <c r="BJ271" s="17" t="s">
        <v>78</v>
      </c>
      <c r="BK271" s="155">
        <f>ROUND(I271*H271,2)</f>
        <v>0</v>
      </c>
      <c r="BL271" s="17" t="s">
        <v>135</v>
      </c>
      <c r="BM271" s="154" t="s">
        <v>707</v>
      </c>
    </row>
    <row r="272" spans="1:65" s="2" customFormat="1" ht="45">
      <c r="A272" s="32"/>
      <c r="B272" s="33"/>
      <c r="C272" s="32"/>
      <c r="D272" s="156" t="s">
        <v>137</v>
      </c>
      <c r="E272" s="32"/>
      <c r="F272" s="157" t="s">
        <v>687</v>
      </c>
      <c r="G272" s="32"/>
      <c r="H272" s="32"/>
      <c r="I272" s="158"/>
      <c r="J272" s="32"/>
      <c r="K272" s="32"/>
      <c r="L272" s="33"/>
      <c r="M272" s="159"/>
      <c r="N272" s="160"/>
      <c r="O272" s="53"/>
      <c r="P272" s="53"/>
      <c r="Q272" s="53"/>
      <c r="R272" s="53"/>
      <c r="S272" s="53"/>
      <c r="T272" s="54"/>
      <c r="U272" s="32"/>
      <c r="V272" s="32"/>
      <c r="W272" s="32"/>
      <c r="X272" s="32"/>
      <c r="Y272" s="32"/>
      <c r="Z272" s="32"/>
      <c r="AA272" s="32"/>
      <c r="AB272" s="32"/>
      <c r="AC272" s="32"/>
      <c r="AD272" s="32"/>
      <c r="AE272" s="32"/>
      <c r="AT272" s="17" t="s">
        <v>137</v>
      </c>
      <c r="AU272" s="17" t="s">
        <v>80</v>
      </c>
    </row>
    <row r="273" spans="1:65" s="13" customFormat="1">
      <c r="B273" s="161"/>
      <c r="D273" s="156" t="s">
        <v>139</v>
      </c>
      <c r="E273" s="162" t="s">
        <v>3</v>
      </c>
      <c r="F273" s="163" t="s">
        <v>708</v>
      </c>
      <c r="H273" s="164">
        <v>1</v>
      </c>
      <c r="I273" s="165"/>
      <c r="L273" s="161"/>
      <c r="M273" s="166"/>
      <c r="N273" s="167"/>
      <c r="O273" s="167"/>
      <c r="P273" s="167"/>
      <c r="Q273" s="167"/>
      <c r="R273" s="167"/>
      <c r="S273" s="167"/>
      <c r="T273" s="168"/>
      <c r="AT273" s="162" t="s">
        <v>139</v>
      </c>
      <c r="AU273" s="162" t="s">
        <v>80</v>
      </c>
      <c r="AV273" s="13" t="s">
        <v>80</v>
      </c>
      <c r="AW273" s="13" t="s">
        <v>32</v>
      </c>
      <c r="AX273" s="13" t="s">
        <v>78</v>
      </c>
      <c r="AY273" s="162" t="s">
        <v>128</v>
      </c>
    </row>
    <row r="274" spans="1:65" s="2" customFormat="1" ht="14.5" customHeight="1">
      <c r="A274" s="32"/>
      <c r="B274" s="142"/>
      <c r="C274" s="177" t="s">
        <v>709</v>
      </c>
      <c r="D274" s="177" t="s">
        <v>284</v>
      </c>
      <c r="E274" s="178" t="s">
        <v>710</v>
      </c>
      <c r="F274" s="179" t="s">
        <v>711</v>
      </c>
      <c r="G274" s="180" t="s">
        <v>264</v>
      </c>
      <c r="H274" s="181">
        <v>1</v>
      </c>
      <c r="I274" s="182"/>
      <c r="J274" s="183">
        <f>ROUND(I274*H274,2)</f>
        <v>0</v>
      </c>
      <c r="K274" s="179" t="s">
        <v>3</v>
      </c>
      <c r="L274" s="184"/>
      <c r="M274" s="185" t="s">
        <v>3</v>
      </c>
      <c r="N274" s="186" t="s">
        <v>41</v>
      </c>
      <c r="O274" s="53"/>
      <c r="P274" s="152">
        <f>O274*H274</f>
        <v>0</v>
      </c>
      <c r="Q274" s="152">
        <v>6.07</v>
      </c>
      <c r="R274" s="152">
        <f>Q274*H274</f>
        <v>6.07</v>
      </c>
      <c r="S274" s="152">
        <v>0</v>
      </c>
      <c r="T274" s="153">
        <f>S274*H274</f>
        <v>0</v>
      </c>
      <c r="U274" s="32"/>
      <c r="V274" s="32"/>
      <c r="W274" s="32"/>
      <c r="X274" s="32"/>
      <c r="Y274" s="32"/>
      <c r="Z274" s="32"/>
      <c r="AA274" s="32"/>
      <c r="AB274" s="32"/>
      <c r="AC274" s="32"/>
      <c r="AD274" s="32"/>
      <c r="AE274" s="32"/>
      <c r="AR274" s="154" t="s">
        <v>170</v>
      </c>
      <c r="AT274" s="154" t="s">
        <v>284</v>
      </c>
      <c r="AU274" s="154" t="s">
        <v>80</v>
      </c>
      <c r="AY274" s="17" t="s">
        <v>128</v>
      </c>
      <c r="BE274" s="155">
        <f>IF(N274="základní",J274,0)</f>
        <v>0</v>
      </c>
      <c r="BF274" s="155">
        <f>IF(N274="snížená",J274,0)</f>
        <v>0</v>
      </c>
      <c r="BG274" s="155">
        <f>IF(N274="zákl. přenesená",J274,0)</f>
        <v>0</v>
      </c>
      <c r="BH274" s="155">
        <f>IF(N274="sníž. přenesená",J274,0)</f>
        <v>0</v>
      </c>
      <c r="BI274" s="155">
        <f>IF(N274="nulová",J274,0)</f>
        <v>0</v>
      </c>
      <c r="BJ274" s="17" t="s">
        <v>78</v>
      </c>
      <c r="BK274" s="155">
        <f>ROUND(I274*H274,2)</f>
        <v>0</v>
      </c>
      <c r="BL274" s="17" t="s">
        <v>135</v>
      </c>
      <c r="BM274" s="154" t="s">
        <v>712</v>
      </c>
    </row>
    <row r="275" spans="1:65" s="2" customFormat="1" ht="24.25" customHeight="1">
      <c r="A275" s="32"/>
      <c r="B275" s="142"/>
      <c r="C275" s="143" t="s">
        <v>713</v>
      </c>
      <c r="D275" s="143" t="s">
        <v>130</v>
      </c>
      <c r="E275" s="144" t="s">
        <v>714</v>
      </c>
      <c r="F275" s="145" t="s">
        <v>715</v>
      </c>
      <c r="G275" s="146" t="s">
        <v>264</v>
      </c>
      <c r="H275" s="147">
        <v>1</v>
      </c>
      <c r="I275" s="148"/>
      <c r="J275" s="149">
        <f>ROUND(I275*H275,2)</f>
        <v>0</v>
      </c>
      <c r="K275" s="145" t="s">
        <v>134</v>
      </c>
      <c r="L275" s="33"/>
      <c r="M275" s="150" t="s">
        <v>3</v>
      </c>
      <c r="N275" s="151" t="s">
        <v>41</v>
      </c>
      <c r="O275" s="53"/>
      <c r="P275" s="152">
        <f>O275*H275</f>
        <v>0</v>
      </c>
      <c r="Q275" s="152">
        <v>3.9269999999999999E-2</v>
      </c>
      <c r="R275" s="152">
        <f>Q275*H275</f>
        <v>3.9269999999999999E-2</v>
      </c>
      <c r="S275" s="152">
        <v>0</v>
      </c>
      <c r="T275" s="153">
        <f>S275*H275</f>
        <v>0</v>
      </c>
      <c r="U275" s="32"/>
      <c r="V275" s="32"/>
      <c r="W275" s="32"/>
      <c r="X275" s="32"/>
      <c r="Y275" s="32"/>
      <c r="Z275" s="32"/>
      <c r="AA275" s="32"/>
      <c r="AB275" s="32"/>
      <c r="AC275" s="32"/>
      <c r="AD275" s="32"/>
      <c r="AE275" s="32"/>
      <c r="AR275" s="154" t="s">
        <v>135</v>
      </c>
      <c r="AT275" s="154" t="s">
        <v>130</v>
      </c>
      <c r="AU275" s="154" t="s">
        <v>80</v>
      </c>
      <c r="AY275" s="17" t="s">
        <v>128</v>
      </c>
      <c r="BE275" s="155">
        <f>IF(N275="základní",J275,0)</f>
        <v>0</v>
      </c>
      <c r="BF275" s="155">
        <f>IF(N275="snížená",J275,0)</f>
        <v>0</v>
      </c>
      <c r="BG275" s="155">
        <f>IF(N275="zákl. přenesená",J275,0)</f>
        <v>0</v>
      </c>
      <c r="BH275" s="155">
        <f>IF(N275="sníž. přenesená",J275,0)</f>
        <v>0</v>
      </c>
      <c r="BI275" s="155">
        <f>IF(N275="nulová",J275,0)</f>
        <v>0</v>
      </c>
      <c r="BJ275" s="17" t="s">
        <v>78</v>
      </c>
      <c r="BK275" s="155">
        <f>ROUND(I275*H275,2)</f>
        <v>0</v>
      </c>
      <c r="BL275" s="17" t="s">
        <v>135</v>
      </c>
      <c r="BM275" s="154" t="s">
        <v>716</v>
      </c>
    </row>
    <row r="276" spans="1:65" s="2" customFormat="1" ht="45">
      <c r="A276" s="32"/>
      <c r="B276" s="33"/>
      <c r="C276" s="32"/>
      <c r="D276" s="156" t="s">
        <v>137</v>
      </c>
      <c r="E276" s="32"/>
      <c r="F276" s="157" t="s">
        <v>687</v>
      </c>
      <c r="G276" s="32"/>
      <c r="H276" s="32"/>
      <c r="I276" s="158"/>
      <c r="J276" s="32"/>
      <c r="K276" s="32"/>
      <c r="L276" s="33"/>
      <c r="M276" s="159"/>
      <c r="N276" s="160"/>
      <c r="O276" s="53"/>
      <c r="P276" s="53"/>
      <c r="Q276" s="53"/>
      <c r="R276" s="53"/>
      <c r="S276" s="53"/>
      <c r="T276" s="54"/>
      <c r="U276" s="32"/>
      <c r="V276" s="32"/>
      <c r="W276" s="32"/>
      <c r="X276" s="32"/>
      <c r="Y276" s="32"/>
      <c r="Z276" s="32"/>
      <c r="AA276" s="32"/>
      <c r="AB276" s="32"/>
      <c r="AC276" s="32"/>
      <c r="AD276" s="32"/>
      <c r="AE276" s="32"/>
      <c r="AT276" s="17" t="s">
        <v>137</v>
      </c>
      <c r="AU276" s="17" t="s">
        <v>80</v>
      </c>
    </row>
    <row r="277" spans="1:65" s="13" customFormat="1">
      <c r="B277" s="161"/>
      <c r="D277" s="156" t="s">
        <v>139</v>
      </c>
      <c r="E277" s="162" t="s">
        <v>3</v>
      </c>
      <c r="F277" s="163" t="s">
        <v>708</v>
      </c>
      <c r="H277" s="164">
        <v>1</v>
      </c>
      <c r="I277" s="165"/>
      <c r="L277" s="161"/>
      <c r="M277" s="166"/>
      <c r="N277" s="167"/>
      <c r="O277" s="167"/>
      <c r="P277" s="167"/>
      <c r="Q277" s="167"/>
      <c r="R277" s="167"/>
      <c r="S277" s="167"/>
      <c r="T277" s="168"/>
      <c r="AT277" s="162" t="s">
        <v>139</v>
      </c>
      <c r="AU277" s="162" t="s">
        <v>80</v>
      </c>
      <c r="AV277" s="13" t="s">
        <v>80</v>
      </c>
      <c r="AW277" s="13" t="s">
        <v>32</v>
      </c>
      <c r="AX277" s="13" t="s">
        <v>78</v>
      </c>
      <c r="AY277" s="162" t="s">
        <v>128</v>
      </c>
    </row>
    <row r="278" spans="1:65" s="2" customFormat="1" ht="24.25" customHeight="1">
      <c r="A278" s="32"/>
      <c r="B278" s="142"/>
      <c r="C278" s="177" t="s">
        <v>717</v>
      </c>
      <c r="D278" s="177" t="s">
        <v>284</v>
      </c>
      <c r="E278" s="178" t="s">
        <v>718</v>
      </c>
      <c r="F278" s="179" t="s">
        <v>719</v>
      </c>
      <c r="G278" s="180" t="s">
        <v>264</v>
      </c>
      <c r="H278" s="181">
        <v>1</v>
      </c>
      <c r="I278" s="182"/>
      <c r="J278" s="183">
        <f>ROUND(I278*H278,2)</f>
        <v>0</v>
      </c>
      <c r="K278" s="179" t="s">
        <v>134</v>
      </c>
      <c r="L278" s="184"/>
      <c r="M278" s="185" t="s">
        <v>3</v>
      </c>
      <c r="N278" s="186" t="s">
        <v>41</v>
      </c>
      <c r="O278" s="53"/>
      <c r="P278" s="152">
        <f>O278*H278</f>
        <v>0</v>
      </c>
      <c r="Q278" s="152">
        <v>1.1000000000000001</v>
      </c>
      <c r="R278" s="152">
        <f>Q278*H278</f>
        <v>1.1000000000000001</v>
      </c>
      <c r="S278" s="152">
        <v>0</v>
      </c>
      <c r="T278" s="153">
        <f>S278*H278</f>
        <v>0</v>
      </c>
      <c r="U278" s="32"/>
      <c r="V278" s="32"/>
      <c r="W278" s="32"/>
      <c r="X278" s="32"/>
      <c r="Y278" s="32"/>
      <c r="Z278" s="32"/>
      <c r="AA278" s="32"/>
      <c r="AB278" s="32"/>
      <c r="AC278" s="32"/>
      <c r="AD278" s="32"/>
      <c r="AE278" s="32"/>
      <c r="AR278" s="154" t="s">
        <v>170</v>
      </c>
      <c r="AT278" s="154" t="s">
        <v>284</v>
      </c>
      <c r="AU278" s="154" t="s">
        <v>80</v>
      </c>
      <c r="AY278" s="17" t="s">
        <v>128</v>
      </c>
      <c r="BE278" s="155">
        <f>IF(N278="základní",J278,0)</f>
        <v>0</v>
      </c>
      <c r="BF278" s="155">
        <f>IF(N278="snížená",J278,0)</f>
        <v>0</v>
      </c>
      <c r="BG278" s="155">
        <f>IF(N278="zákl. přenesená",J278,0)</f>
        <v>0</v>
      </c>
      <c r="BH278" s="155">
        <f>IF(N278="sníž. přenesená",J278,0)</f>
        <v>0</v>
      </c>
      <c r="BI278" s="155">
        <f>IF(N278="nulová",J278,0)</f>
        <v>0</v>
      </c>
      <c r="BJ278" s="17" t="s">
        <v>78</v>
      </c>
      <c r="BK278" s="155">
        <f>ROUND(I278*H278,2)</f>
        <v>0</v>
      </c>
      <c r="BL278" s="17" t="s">
        <v>135</v>
      </c>
      <c r="BM278" s="154" t="s">
        <v>720</v>
      </c>
    </row>
    <row r="279" spans="1:65" s="13" customFormat="1">
      <c r="B279" s="161"/>
      <c r="D279" s="156" t="s">
        <v>139</v>
      </c>
      <c r="E279" s="162" t="s">
        <v>3</v>
      </c>
      <c r="F279" s="163" t="s">
        <v>708</v>
      </c>
      <c r="H279" s="164">
        <v>1</v>
      </c>
      <c r="I279" s="165"/>
      <c r="L279" s="161"/>
      <c r="M279" s="166"/>
      <c r="N279" s="167"/>
      <c r="O279" s="167"/>
      <c r="P279" s="167"/>
      <c r="Q279" s="167"/>
      <c r="R279" s="167"/>
      <c r="S279" s="167"/>
      <c r="T279" s="168"/>
      <c r="AT279" s="162" t="s">
        <v>139</v>
      </c>
      <c r="AU279" s="162" t="s">
        <v>80</v>
      </c>
      <c r="AV279" s="13" t="s">
        <v>80</v>
      </c>
      <c r="AW279" s="13" t="s">
        <v>32</v>
      </c>
      <c r="AX279" s="13" t="s">
        <v>78</v>
      </c>
      <c r="AY279" s="162" t="s">
        <v>128</v>
      </c>
    </row>
    <row r="280" spans="1:65" s="2" customFormat="1" ht="24.25" customHeight="1">
      <c r="A280" s="32"/>
      <c r="B280" s="142"/>
      <c r="C280" s="143" t="s">
        <v>721</v>
      </c>
      <c r="D280" s="143" t="s">
        <v>130</v>
      </c>
      <c r="E280" s="144" t="s">
        <v>722</v>
      </c>
      <c r="F280" s="145" t="s">
        <v>723</v>
      </c>
      <c r="G280" s="146" t="s">
        <v>264</v>
      </c>
      <c r="H280" s="147">
        <v>1</v>
      </c>
      <c r="I280" s="148"/>
      <c r="J280" s="149">
        <f>ROUND(I280*H280,2)</f>
        <v>0</v>
      </c>
      <c r="K280" s="145" t="s">
        <v>134</v>
      </c>
      <c r="L280" s="33"/>
      <c r="M280" s="150" t="s">
        <v>3</v>
      </c>
      <c r="N280" s="151" t="s">
        <v>41</v>
      </c>
      <c r="O280" s="53"/>
      <c r="P280" s="152">
        <f>O280*H280</f>
        <v>0</v>
      </c>
      <c r="Q280" s="152">
        <v>0.21734000000000001</v>
      </c>
      <c r="R280" s="152">
        <f>Q280*H280</f>
        <v>0.21734000000000001</v>
      </c>
      <c r="S280" s="152">
        <v>0</v>
      </c>
      <c r="T280" s="153">
        <f>S280*H280</f>
        <v>0</v>
      </c>
      <c r="U280" s="32"/>
      <c r="V280" s="32"/>
      <c r="W280" s="32"/>
      <c r="X280" s="32"/>
      <c r="Y280" s="32"/>
      <c r="Z280" s="32"/>
      <c r="AA280" s="32"/>
      <c r="AB280" s="32"/>
      <c r="AC280" s="32"/>
      <c r="AD280" s="32"/>
      <c r="AE280" s="32"/>
      <c r="AR280" s="154" t="s">
        <v>135</v>
      </c>
      <c r="AT280" s="154" t="s">
        <v>130</v>
      </c>
      <c r="AU280" s="154" t="s">
        <v>80</v>
      </c>
      <c r="AY280" s="17" t="s">
        <v>128</v>
      </c>
      <c r="BE280" s="155">
        <f>IF(N280="základní",J280,0)</f>
        <v>0</v>
      </c>
      <c r="BF280" s="155">
        <f>IF(N280="snížená",J280,0)</f>
        <v>0</v>
      </c>
      <c r="BG280" s="155">
        <f>IF(N280="zákl. přenesená",J280,0)</f>
        <v>0</v>
      </c>
      <c r="BH280" s="155">
        <f>IF(N280="sníž. přenesená",J280,0)</f>
        <v>0</v>
      </c>
      <c r="BI280" s="155">
        <f>IF(N280="nulová",J280,0)</f>
        <v>0</v>
      </c>
      <c r="BJ280" s="17" t="s">
        <v>78</v>
      </c>
      <c r="BK280" s="155">
        <f>ROUND(I280*H280,2)</f>
        <v>0</v>
      </c>
      <c r="BL280" s="17" t="s">
        <v>135</v>
      </c>
      <c r="BM280" s="154" t="s">
        <v>724</v>
      </c>
    </row>
    <row r="281" spans="1:65" s="2" customFormat="1" ht="180">
      <c r="A281" s="32"/>
      <c r="B281" s="33"/>
      <c r="C281" s="32"/>
      <c r="D281" s="156" t="s">
        <v>137</v>
      </c>
      <c r="E281" s="32"/>
      <c r="F281" s="157" t="s">
        <v>725</v>
      </c>
      <c r="G281" s="32"/>
      <c r="H281" s="32"/>
      <c r="I281" s="158"/>
      <c r="J281" s="32"/>
      <c r="K281" s="32"/>
      <c r="L281" s="33"/>
      <c r="M281" s="159"/>
      <c r="N281" s="160"/>
      <c r="O281" s="53"/>
      <c r="P281" s="53"/>
      <c r="Q281" s="53"/>
      <c r="R281" s="53"/>
      <c r="S281" s="53"/>
      <c r="T281" s="54"/>
      <c r="U281" s="32"/>
      <c r="V281" s="32"/>
      <c r="W281" s="32"/>
      <c r="X281" s="32"/>
      <c r="Y281" s="32"/>
      <c r="Z281" s="32"/>
      <c r="AA281" s="32"/>
      <c r="AB281" s="32"/>
      <c r="AC281" s="32"/>
      <c r="AD281" s="32"/>
      <c r="AE281" s="32"/>
      <c r="AT281" s="17" t="s">
        <v>137</v>
      </c>
      <c r="AU281" s="17" t="s">
        <v>80</v>
      </c>
    </row>
    <row r="282" spans="1:65" s="13" customFormat="1">
      <c r="B282" s="161"/>
      <c r="D282" s="156" t="s">
        <v>139</v>
      </c>
      <c r="E282" s="162" t="s">
        <v>3</v>
      </c>
      <c r="F282" s="163" t="s">
        <v>670</v>
      </c>
      <c r="H282" s="164">
        <v>1</v>
      </c>
      <c r="I282" s="165"/>
      <c r="L282" s="161"/>
      <c r="M282" s="166"/>
      <c r="N282" s="167"/>
      <c r="O282" s="167"/>
      <c r="P282" s="167"/>
      <c r="Q282" s="167"/>
      <c r="R282" s="167"/>
      <c r="S282" s="167"/>
      <c r="T282" s="168"/>
      <c r="AT282" s="162" t="s">
        <v>139</v>
      </c>
      <c r="AU282" s="162" t="s">
        <v>80</v>
      </c>
      <c r="AV282" s="13" t="s">
        <v>80</v>
      </c>
      <c r="AW282" s="13" t="s">
        <v>32</v>
      </c>
      <c r="AX282" s="13" t="s">
        <v>78</v>
      </c>
      <c r="AY282" s="162" t="s">
        <v>128</v>
      </c>
    </row>
    <row r="283" spans="1:65" s="2" customFormat="1" ht="24.25" customHeight="1">
      <c r="A283" s="32"/>
      <c r="B283" s="142"/>
      <c r="C283" s="177" t="s">
        <v>726</v>
      </c>
      <c r="D283" s="177" t="s">
        <v>284</v>
      </c>
      <c r="E283" s="178" t="s">
        <v>727</v>
      </c>
      <c r="F283" s="179" t="s">
        <v>728</v>
      </c>
      <c r="G283" s="180" t="s">
        <v>264</v>
      </c>
      <c r="H283" s="181">
        <v>1</v>
      </c>
      <c r="I283" s="182"/>
      <c r="J283" s="183">
        <f>ROUND(I283*H283,2)</f>
        <v>0</v>
      </c>
      <c r="K283" s="179" t="s">
        <v>134</v>
      </c>
      <c r="L283" s="184"/>
      <c r="M283" s="185" t="s">
        <v>3</v>
      </c>
      <c r="N283" s="186" t="s">
        <v>41</v>
      </c>
      <c r="O283" s="53"/>
      <c r="P283" s="152">
        <f>O283*H283</f>
        <v>0</v>
      </c>
      <c r="Q283" s="152">
        <v>5.4600000000000003E-2</v>
      </c>
      <c r="R283" s="152">
        <f>Q283*H283</f>
        <v>5.4600000000000003E-2</v>
      </c>
      <c r="S283" s="152">
        <v>0</v>
      </c>
      <c r="T283" s="153">
        <f>S283*H283</f>
        <v>0</v>
      </c>
      <c r="U283" s="32"/>
      <c r="V283" s="32"/>
      <c r="W283" s="32"/>
      <c r="X283" s="32"/>
      <c r="Y283" s="32"/>
      <c r="Z283" s="32"/>
      <c r="AA283" s="32"/>
      <c r="AB283" s="32"/>
      <c r="AC283" s="32"/>
      <c r="AD283" s="32"/>
      <c r="AE283" s="32"/>
      <c r="AR283" s="154" t="s">
        <v>170</v>
      </c>
      <c r="AT283" s="154" t="s">
        <v>284</v>
      </c>
      <c r="AU283" s="154" t="s">
        <v>80</v>
      </c>
      <c r="AY283" s="17" t="s">
        <v>128</v>
      </c>
      <c r="BE283" s="155">
        <f>IF(N283="základní",J283,0)</f>
        <v>0</v>
      </c>
      <c r="BF283" s="155">
        <f>IF(N283="snížená",J283,0)</f>
        <v>0</v>
      </c>
      <c r="BG283" s="155">
        <f>IF(N283="zákl. přenesená",J283,0)</f>
        <v>0</v>
      </c>
      <c r="BH283" s="155">
        <f>IF(N283="sníž. přenesená",J283,0)</f>
        <v>0</v>
      </c>
      <c r="BI283" s="155">
        <f>IF(N283="nulová",J283,0)</f>
        <v>0</v>
      </c>
      <c r="BJ283" s="17" t="s">
        <v>78</v>
      </c>
      <c r="BK283" s="155">
        <f>ROUND(I283*H283,2)</f>
        <v>0</v>
      </c>
      <c r="BL283" s="17" t="s">
        <v>135</v>
      </c>
      <c r="BM283" s="154" t="s">
        <v>729</v>
      </c>
    </row>
    <row r="284" spans="1:65" s="2" customFormat="1" ht="37.9" customHeight="1">
      <c r="A284" s="32"/>
      <c r="B284" s="142"/>
      <c r="C284" s="143" t="s">
        <v>730</v>
      </c>
      <c r="D284" s="143" t="s">
        <v>130</v>
      </c>
      <c r="E284" s="144" t="s">
        <v>731</v>
      </c>
      <c r="F284" s="145" t="s">
        <v>732</v>
      </c>
      <c r="G284" s="146" t="s">
        <v>264</v>
      </c>
      <c r="H284" s="147">
        <v>5</v>
      </c>
      <c r="I284" s="148"/>
      <c r="J284" s="149">
        <f>ROUND(I284*H284,2)</f>
        <v>0</v>
      </c>
      <c r="K284" s="145" t="s">
        <v>134</v>
      </c>
      <c r="L284" s="33"/>
      <c r="M284" s="150" t="s">
        <v>3</v>
      </c>
      <c r="N284" s="151" t="s">
        <v>41</v>
      </c>
      <c r="O284" s="53"/>
      <c r="P284" s="152">
        <f>O284*H284</f>
        <v>0</v>
      </c>
      <c r="Q284" s="152">
        <v>1.3600000000000001E-3</v>
      </c>
      <c r="R284" s="152">
        <f>Q284*H284</f>
        <v>6.8000000000000005E-3</v>
      </c>
      <c r="S284" s="152">
        <v>0</v>
      </c>
      <c r="T284" s="153">
        <f>S284*H284</f>
        <v>0</v>
      </c>
      <c r="U284" s="32"/>
      <c r="V284" s="32"/>
      <c r="W284" s="32"/>
      <c r="X284" s="32"/>
      <c r="Y284" s="32"/>
      <c r="Z284" s="32"/>
      <c r="AA284" s="32"/>
      <c r="AB284" s="32"/>
      <c r="AC284" s="32"/>
      <c r="AD284" s="32"/>
      <c r="AE284" s="32"/>
      <c r="AR284" s="154" t="s">
        <v>135</v>
      </c>
      <c r="AT284" s="154" t="s">
        <v>130</v>
      </c>
      <c r="AU284" s="154" t="s">
        <v>80</v>
      </c>
      <c r="AY284" s="17" t="s">
        <v>128</v>
      </c>
      <c r="BE284" s="155">
        <f>IF(N284="základní",J284,0)</f>
        <v>0</v>
      </c>
      <c r="BF284" s="155">
        <f>IF(N284="snížená",J284,0)</f>
        <v>0</v>
      </c>
      <c r="BG284" s="155">
        <f>IF(N284="zákl. přenesená",J284,0)</f>
        <v>0</v>
      </c>
      <c r="BH284" s="155">
        <f>IF(N284="sníž. přenesená",J284,0)</f>
        <v>0</v>
      </c>
      <c r="BI284" s="155">
        <f>IF(N284="nulová",J284,0)</f>
        <v>0</v>
      </c>
      <c r="BJ284" s="17" t="s">
        <v>78</v>
      </c>
      <c r="BK284" s="155">
        <f>ROUND(I284*H284,2)</f>
        <v>0</v>
      </c>
      <c r="BL284" s="17" t="s">
        <v>135</v>
      </c>
      <c r="BM284" s="154" t="s">
        <v>733</v>
      </c>
    </row>
    <row r="285" spans="1:65" s="2" customFormat="1" ht="36">
      <c r="A285" s="32"/>
      <c r="B285" s="33"/>
      <c r="C285" s="32"/>
      <c r="D285" s="156" t="s">
        <v>137</v>
      </c>
      <c r="E285" s="32"/>
      <c r="F285" s="157" t="s">
        <v>734</v>
      </c>
      <c r="G285" s="32"/>
      <c r="H285" s="32"/>
      <c r="I285" s="158"/>
      <c r="J285" s="32"/>
      <c r="K285" s="32"/>
      <c r="L285" s="33"/>
      <c r="M285" s="159"/>
      <c r="N285" s="160"/>
      <c r="O285" s="53"/>
      <c r="P285" s="53"/>
      <c r="Q285" s="53"/>
      <c r="R285" s="53"/>
      <c r="S285" s="53"/>
      <c r="T285" s="54"/>
      <c r="U285" s="32"/>
      <c r="V285" s="32"/>
      <c r="W285" s="32"/>
      <c r="X285" s="32"/>
      <c r="Y285" s="32"/>
      <c r="Z285" s="32"/>
      <c r="AA285" s="32"/>
      <c r="AB285" s="32"/>
      <c r="AC285" s="32"/>
      <c r="AD285" s="32"/>
      <c r="AE285" s="32"/>
      <c r="AT285" s="17" t="s">
        <v>137</v>
      </c>
      <c r="AU285" s="17" t="s">
        <v>80</v>
      </c>
    </row>
    <row r="286" spans="1:65" s="13" customFormat="1">
      <c r="B286" s="161"/>
      <c r="D286" s="156" t="s">
        <v>139</v>
      </c>
      <c r="E286" s="162" t="s">
        <v>3</v>
      </c>
      <c r="F286" s="163" t="s">
        <v>735</v>
      </c>
      <c r="H286" s="164">
        <v>5</v>
      </c>
      <c r="I286" s="165"/>
      <c r="L286" s="161"/>
      <c r="M286" s="166"/>
      <c r="N286" s="167"/>
      <c r="O286" s="167"/>
      <c r="P286" s="167"/>
      <c r="Q286" s="167"/>
      <c r="R286" s="167"/>
      <c r="S286" s="167"/>
      <c r="T286" s="168"/>
      <c r="AT286" s="162" t="s">
        <v>139</v>
      </c>
      <c r="AU286" s="162" t="s">
        <v>80</v>
      </c>
      <c r="AV286" s="13" t="s">
        <v>80</v>
      </c>
      <c r="AW286" s="13" t="s">
        <v>32</v>
      </c>
      <c r="AX286" s="13" t="s">
        <v>78</v>
      </c>
      <c r="AY286" s="162" t="s">
        <v>128</v>
      </c>
    </row>
    <row r="287" spans="1:65" s="2" customFormat="1" ht="24.25" customHeight="1">
      <c r="A287" s="32"/>
      <c r="B287" s="142"/>
      <c r="C287" s="143" t="s">
        <v>736</v>
      </c>
      <c r="D287" s="143" t="s">
        <v>130</v>
      </c>
      <c r="E287" s="144" t="s">
        <v>737</v>
      </c>
      <c r="F287" s="145" t="s">
        <v>738</v>
      </c>
      <c r="G287" s="146" t="s">
        <v>160</v>
      </c>
      <c r="H287" s="147">
        <v>20.431999999999999</v>
      </c>
      <c r="I287" s="148"/>
      <c r="J287" s="149">
        <f>ROUND(I287*H287,2)</f>
        <v>0</v>
      </c>
      <c r="K287" s="145" t="s">
        <v>134</v>
      </c>
      <c r="L287" s="33"/>
      <c r="M287" s="150" t="s">
        <v>3</v>
      </c>
      <c r="N287" s="151" t="s">
        <v>41</v>
      </c>
      <c r="O287" s="53"/>
      <c r="P287" s="152">
        <f>O287*H287</f>
        <v>0</v>
      </c>
      <c r="Q287" s="152">
        <v>0</v>
      </c>
      <c r="R287" s="152">
        <f>Q287*H287</f>
        <v>0</v>
      </c>
      <c r="S287" s="152">
        <v>0</v>
      </c>
      <c r="T287" s="153">
        <f>S287*H287</f>
        <v>0</v>
      </c>
      <c r="U287" s="32"/>
      <c r="V287" s="32"/>
      <c r="W287" s="32"/>
      <c r="X287" s="32"/>
      <c r="Y287" s="32"/>
      <c r="Z287" s="32"/>
      <c r="AA287" s="32"/>
      <c r="AB287" s="32"/>
      <c r="AC287" s="32"/>
      <c r="AD287" s="32"/>
      <c r="AE287" s="32"/>
      <c r="AR287" s="154" t="s">
        <v>135</v>
      </c>
      <c r="AT287" s="154" t="s">
        <v>130</v>
      </c>
      <c r="AU287" s="154" t="s">
        <v>80</v>
      </c>
      <c r="AY287" s="17" t="s">
        <v>128</v>
      </c>
      <c r="BE287" s="155">
        <f>IF(N287="základní",J287,0)</f>
        <v>0</v>
      </c>
      <c r="BF287" s="155">
        <f>IF(N287="snížená",J287,0)</f>
        <v>0</v>
      </c>
      <c r="BG287" s="155">
        <f>IF(N287="zákl. přenesená",J287,0)</f>
        <v>0</v>
      </c>
      <c r="BH287" s="155">
        <f>IF(N287="sníž. přenesená",J287,0)</f>
        <v>0</v>
      </c>
      <c r="BI287" s="155">
        <f>IF(N287="nulová",J287,0)</f>
        <v>0</v>
      </c>
      <c r="BJ287" s="17" t="s">
        <v>78</v>
      </c>
      <c r="BK287" s="155">
        <f>ROUND(I287*H287,2)</f>
        <v>0</v>
      </c>
      <c r="BL287" s="17" t="s">
        <v>135</v>
      </c>
      <c r="BM287" s="154" t="s">
        <v>739</v>
      </c>
    </row>
    <row r="288" spans="1:65" s="2" customFormat="1" ht="45">
      <c r="A288" s="32"/>
      <c r="B288" s="33"/>
      <c r="C288" s="32"/>
      <c r="D288" s="156" t="s">
        <v>137</v>
      </c>
      <c r="E288" s="32"/>
      <c r="F288" s="157" t="s">
        <v>740</v>
      </c>
      <c r="G288" s="32"/>
      <c r="H288" s="32"/>
      <c r="I288" s="158"/>
      <c r="J288" s="32"/>
      <c r="K288" s="32"/>
      <c r="L288" s="33"/>
      <c r="M288" s="159"/>
      <c r="N288" s="160"/>
      <c r="O288" s="53"/>
      <c r="P288" s="53"/>
      <c r="Q288" s="53"/>
      <c r="R288" s="53"/>
      <c r="S288" s="53"/>
      <c r="T288" s="54"/>
      <c r="U288" s="32"/>
      <c r="V288" s="32"/>
      <c r="W288" s="32"/>
      <c r="X288" s="32"/>
      <c r="Y288" s="32"/>
      <c r="Z288" s="32"/>
      <c r="AA288" s="32"/>
      <c r="AB288" s="32"/>
      <c r="AC288" s="32"/>
      <c r="AD288" s="32"/>
      <c r="AE288" s="32"/>
      <c r="AT288" s="17" t="s">
        <v>137</v>
      </c>
      <c r="AU288" s="17" t="s">
        <v>80</v>
      </c>
    </row>
    <row r="289" spans="1:65" s="13" customFormat="1">
      <c r="B289" s="161"/>
      <c r="D289" s="156" t="s">
        <v>139</v>
      </c>
      <c r="E289" s="162" t="s">
        <v>3</v>
      </c>
      <c r="F289" s="163" t="s">
        <v>741</v>
      </c>
      <c r="H289" s="164">
        <v>20.431999999999999</v>
      </c>
      <c r="I289" s="165"/>
      <c r="L289" s="161"/>
      <c r="M289" s="166"/>
      <c r="N289" s="167"/>
      <c r="O289" s="167"/>
      <c r="P289" s="167"/>
      <c r="Q289" s="167"/>
      <c r="R289" s="167"/>
      <c r="S289" s="167"/>
      <c r="T289" s="168"/>
      <c r="AT289" s="162" t="s">
        <v>139</v>
      </c>
      <c r="AU289" s="162" t="s">
        <v>80</v>
      </c>
      <c r="AV289" s="13" t="s">
        <v>80</v>
      </c>
      <c r="AW289" s="13" t="s">
        <v>32</v>
      </c>
      <c r="AX289" s="13" t="s">
        <v>78</v>
      </c>
      <c r="AY289" s="162" t="s">
        <v>128</v>
      </c>
    </row>
    <row r="290" spans="1:65" s="2" customFormat="1" ht="14.5" customHeight="1">
      <c r="A290" s="32"/>
      <c r="B290" s="142"/>
      <c r="C290" s="143" t="s">
        <v>742</v>
      </c>
      <c r="D290" s="143" t="s">
        <v>130</v>
      </c>
      <c r="E290" s="144" t="s">
        <v>743</v>
      </c>
      <c r="F290" s="145" t="s">
        <v>744</v>
      </c>
      <c r="G290" s="146" t="s">
        <v>145</v>
      </c>
      <c r="H290" s="147">
        <v>28.8</v>
      </c>
      <c r="I290" s="148"/>
      <c r="J290" s="149">
        <f>ROUND(I290*H290,2)</f>
        <v>0</v>
      </c>
      <c r="K290" s="145" t="s">
        <v>134</v>
      </c>
      <c r="L290" s="33"/>
      <c r="M290" s="150" t="s">
        <v>3</v>
      </c>
      <c r="N290" s="151" t="s">
        <v>41</v>
      </c>
      <c r="O290" s="53"/>
      <c r="P290" s="152">
        <f>O290*H290</f>
        <v>0</v>
      </c>
      <c r="Q290" s="152">
        <v>4.0200000000000001E-3</v>
      </c>
      <c r="R290" s="152">
        <f>Q290*H290</f>
        <v>0.115776</v>
      </c>
      <c r="S290" s="152">
        <v>0</v>
      </c>
      <c r="T290" s="153">
        <f>S290*H290</f>
        <v>0</v>
      </c>
      <c r="U290" s="32"/>
      <c r="V290" s="32"/>
      <c r="W290" s="32"/>
      <c r="X290" s="32"/>
      <c r="Y290" s="32"/>
      <c r="Z290" s="32"/>
      <c r="AA290" s="32"/>
      <c r="AB290" s="32"/>
      <c r="AC290" s="32"/>
      <c r="AD290" s="32"/>
      <c r="AE290" s="32"/>
      <c r="AR290" s="154" t="s">
        <v>135</v>
      </c>
      <c r="AT290" s="154" t="s">
        <v>130</v>
      </c>
      <c r="AU290" s="154" t="s">
        <v>80</v>
      </c>
      <c r="AY290" s="17" t="s">
        <v>128</v>
      </c>
      <c r="BE290" s="155">
        <f>IF(N290="základní",J290,0)</f>
        <v>0</v>
      </c>
      <c r="BF290" s="155">
        <f>IF(N290="snížená",J290,0)</f>
        <v>0</v>
      </c>
      <c r="BG290" s="155">
        <f>IF(N290="zákl. přenesená",J290,0)</f>
        <v>0</v>
      </c>
      <c r="BH290" s="155">
        <f>IF(N290="sníž. přenesená",J290,0)</f>
        <v>0</v>
      </c>
      <c r="BI290" s="155">
        <f>IF(N290="nulová",J290,0)</f>
        <v>0</v>
      </c>
      <c r="BJ290" s="17" t="s">
        <v>78</v>
      </c>
      <c r="BK290" s="155">
        <f>ROUND(I290*H290,2)</f>
        <v>0</v>
      </c>
      <c r="BL290" s="17" t="s">
        <v>135</v>
      </c>
      <c r="BM290" s="154" t="s">
        <v>745</v>
      </c>
    </row>
    <row r="291" spans="1:65" s="13" customFormat="1">
      <c r="B291" s="161"/>
      <c r="D291" s="156" t="s">
        <v>139</v>
      </c>
      <c r="E291" s="162" t="s">
        <v>3</v>
      </c>
      <c r="F291" s="163" t="s">
        <v>746</v>
      </c>
      <c r="H291" s="164">
        <v>28.8</v>
      </c>
      <c r="I291" s="165"/>
      <c r="L291" s="161"/>
      <c r="M291" s="166"/>
      <c r="N291" s="167"/>
      <c r="O291" s="167"/>
      <c r="P291" s="167"/>
      <c r="Q291" s="167"/>
      <c r="R291" s="167"/>
      <c r="S291" s="167"/>
      <c r="T291" s="168"/>
      <c r="AT291" s="162" t="s">
        <v>139</v>
      </c>
      <c r="AU291" s="162" t="s">
        <v>80</v>
      </c>
      <c r="AV291" s="13" t="s">
        <v>80</v>
      </c>
      <c r="AW291" s="13" t="s">
        <v>32</v>
      </c>
      <c r="AX291" s="13" t="s">
        <v>78</v>
      </c>
      <c r="AY291" s="162" t="s">
        <v>128</v>
      </c>
    </row>
    <row r="292" spans="1:65" s="12" customFormat="1" ht="22.9" customHeight="1">
      <c r="B292" s="129"/>
      <c r="D292" s="130" t="s">
        <v>69</v>
      </c>
      <c r="E292" s="140" t="s">
        <v>171</v>
      </c>
      <c r="F292" s="140" t="s">
        <v>260</v>
      </c>
      <c r="I292" s="132"/>
      <c r="J292" s="141">
        <f>BK292</f>
        <v>0</v>
      </c>
      <c r="L292" s="129"/>
      <c r="M292" s="134"/>
      <c r="N292" s="135"/>
      <c r="O292" s="135"/>
      <c r="P292" s="136">
        <f>SUM(P293:P321)</f>
        <v>0</v>
      </c>
      <c r="Q292" s="135"/>
      <c r="R292" s="136">
        <f>SUM(R293:R321)</f>
        <v>5.4531053599999995</v>
      </c>
      <c r="S292" s="135"/>
      <c r="T292" s="137">
        <f>SUM(T293:T321)</f>
        <v>12.112500000000001</v>
      </c>
      <c r="AR292" s="130" t="s">
        <v>78</v>
      </c>
      <c r="AT292" s="138" t="s">
        <v>69</v>
      </c>
      <c r="AU292" s="138" t="s">
        <v>78</v>
      </c>
      <c r="AY292" s="130" t="s">
        <v>128</v>
      </c>
      <c r="BK292" s="139">
        <f>SUM(BK293:BK321)</f>
        <v>0</v>
      </c>
    </row>
    <row r="293" spans="1:65" s="2" customFormat="1" ht="49.15" customHeight="1">
      <c r="A293" s="32"/>
      <c r="B293" s="142"/>
      <c r="C293" s="143" t="s">
        <v>747</v>
      </c>
      <c r="D293" s="143" t="s">
        <v>130</v>
      </c>
      <c r="E293" s="144" t="s">
        <v>748</v>
      </c>
      <c r="F293" s="145" t="s">
        <v>749</v>
      </c>
      <c r="G293" s="146" t="s">
        <v>477</v>
      </c>
      <c r="H293" s="147">
        <v>4</v>
      </c>
      <c r="I293" s="148"/>
      <c r="J293" s="149">
        <f>ROUND(I293*H293,2)</f>
        <v>0</v>
      </c>
      <c r="K293" s="145" t="s">
        <v>134</v>
      </c>
      <c r="L293" s="33"/>
      <c r="M293" s="150" t="s">
        <v>3</v>
      </c>
      <c r="N293" s="151" t="s">
        <v>41</v>
      </c>
      <c r="O293" s="53"/>
      <c r="P293" s="152">
        <f>O293*H293</f>
        <v>0</v>
      </c>
      <c r="Q293" s="152">
        <v>0.20219000000000001</v>
      </c>
      <c r="R293" s="152">
        <f>Q293*H293</f>
        <v>0.80876000000000003</v>
      </c>
      <c r="S293" s="152">
        <v>0</v>
      </c>
      <c r="T293" s="153">
        <f>S293*H293</f>
        <v>0</v>
      </c>
      <c r="U293" s="32"/>
      <c r="V293" s="32"/>
      <c r="W293" s="32"/>
      <c r="X293" s="32"/>
      <c r="Y293" s="32"/>
      <c r="Z293" s="32"/>
      <c r="AA293" s="32"/>
      <c r="AB293" s="32"/>
      <c r="AC293" s="32"/>
      <c r="AD293" s="32"/>
      <c r="AE293" s="32"/>
      <c r="AR293" s="154" t="s">
        <v>135</v>
      </c>
      <c r="AT293" s="154" t="s">
        <v>130</v>
      </c>
      <c r="AU293" s="154" t="s">
        <v>80</v>
      </c>
      <c r="AY293" s="17" t="s">
        <v>128</v>
      </c>
      <c r="BE293" s="155">
        <f>IF(N293="základní",J293,0)</f>
        <v>0</v>
      </c>
      <c r="BF293" s="155">
        <f>IF(N293="snížená",J293,0)</f>
        <v>0</v>
      </c>
      <c r="BG293" s="155">
        <f>IF(N293="zákl. přenesená",J293,0)</f>
        <v>0</v>
      </c>
      <c r="BH293" s="155">
        <f>IF(N293="sníž. přenesená",J293,0)</f>
        <v>0</v>
      </c>
      <c r="BI293" s="155">
        <f>IF(N293="nulová",J293,0)</f>
        <v>0</v>
      </c>
      <c r="BJ293" s="17" t="s">
        <v>78</v>
      </c>
      <c r="BK293" s="155">
        <f>ROUND(I293*H293,2)</f>
        <v>0</v>
      </c>
      <c r="BL293" s="17" t="s">
        <v>135</v>
      </c>
      <c r="BM293" s="154" t="s">
        <v>750</v>
      </c>
    </row>
    <row r="294" spans="1:65" s="2" customFormat="1" ht="117">
      <c r="A294" s="32"/>
      <c r="B294" s="33"/>
      <c r="C294" s="32"/>
      <c r="D294" s="156" t="s">
        <v>137</v>
      </c>
      <c r="E294" s="32"/>
      <c r="F294" s="157" t="s">
        <v>751</v>
      </c>
      <c r="G294" s="32"/>
      <c r="H294" s="32"/>
      <c r="I294" s="158"/>
      <c r="J294" s="32"/>
      <c r="K294" s="32"/>
      <c r="L294" s="33"/>
      <c r="M294" s="159"/>
      <c r="N294" s="160"/>
      <c r="O294" s="53"/>
      <c r="P294" s="53"/>
      <c r="Q294" s="53"/>
      <c r="R294" s="53"/>
      <c r="S294" s="53"/>
      <c r="T294" s="54"/>
      <c r="U294" s="32"/>
      <c r="V294" s="32"/>
      <c r="W294" s="32"/>
      <c r="X294" s="32"/>
      <c r="Y294" s="32"/>
      <c r="Z294" s="32"/>
      <c r="AA294" s="32"/>
      <c r="AB294" s="32"/>
      <c r="AC294" s="32"/>
      <c r="AD294" s="32"/>
      <c r="AE294" s="32"/>
      <c r="AT294" s="17" t="s">
        <v>137</v>
      </c>
      <c r="AU294" s="17" t="s">
        <v>80</v>
      </c>
    </row>
    <row r="295" spans="1:65" s="13" customFormat="1">
      <c r="B295" s="161"/>
      <c r="D295" s="156" t="s">
        <v>139</v>
      </c>
      <c r="E295" s="162" t="s">
        <v>3</v>
      </c>
      <c r="F295" s="163" t="s">
        <v>433</v>
      </c>
      <c r="H295" s="164">
        <v>4</v>
      </c>
      <c r="I295" s="165"/>
      <c r="L295" s="161"/>
      <c r="M295" s="166"/>
      <c r="N295" s="167"/>
      <c r="O295" s="167"/>
      <c r="P295" s="167"/>
      <c r="Q295" s="167"/>
      <c r="R295" s="167"/>
      <c r="S295" s="167"/>
      <c r="T295" s="168"/>
      <c r="AT295" s="162" t="s">
        <v>139</v>
      </c>
      <c r="AU295" s="162" t="s">
        <v>80</v>
      </c>
      <c r="AV295" s="13" t="s">
        <v>80</v>
      </c>
      <c r="AW295" s="13" t="s">
        <v>32</v>
      </c>
      <c r="AX295" s="13" t="s">
        <v>78</v>
      </c>
      <c r="AY295" s="162" t="s">
        <v>128</v>
      </c>
    </row>
    <row r="296" spans="1:65" s="2" customFormat="1" ht="49.15" customHeight="1">
      <c r="A296" s="32"/>
      <c r="B296" s="142"/>
      <c r="C296" s="143" t="s">
        <v>752</v>
      </c>
      <c r="D296" s="143" t="s">
        <v>130</v>
      </c>
      <c r="E296" s="144" t="s">
        <v>753</v>
      </c>
      <c r="F296" s="145" t="s">
        <v>754</v>
      </c>
      <c r="G296" s="146" t="s">
        <v>477</v>
      </c>
      <c r="H296" s="147">
        <v>11</v>
      </c>
      <c r="I296" s="148"/>
      <c r="J296" s="149">
        <f>ROUND(I296*H296,2)</f>
        <v>0</v>
      </c>
      <c r="K296" s="145" t="s">
        <v>134</v>
      </c>
      <c r="L296" s="33"/>
      <c r="M296" s="150" t="s">
        <v>3</v>
      </c>
      <c r="N296" s="151" t="s">
        <v>41</v>
      </c>
      <c r="O296" s="53"/>
      <c r="P296" s="152">
        <f>O296*H296</f>
        <v>0</v>
      </c>
      <c r="Q296" s="152">
        <v>0.15540000000000001</v>
      </c>
      <c r="R296" s="152">
        <f>Q296*H296</f>
        <v>1.7094</v>
      </c>
      <c r="S296" s="152">
        <v>0</v>
      </c>
      <c r="T296" s="153">
        <f>S296*H296</f>
        <v>0</v>
      </c>
      <c r="U296" s="32"/>
      <c r="V296" s="32"/>
      <c r="W296" s="32"/>
      <c r="X296" s="32"/>
      <c r="Y296" s="32"/>
      <c r="Z296" s="32"/>
      <c r="AA296" s="32"/>
      <c r="AB296" s="32"/>
      <c r="AC296" s="32"/>
      <c r="AD296" s="32"/>
      <c r="AE296" s="32"/>
      <c r="AR296" s="154" t="s">
        <v>135</v>
      </c>
      <c r="AT296" s="154" t="s">
        <v>130</v>
      </c>
      <c r="AU296" s="154" t="s">
        <v>80</v>
      </c>
      <c r="AY296" s="17" t="s">
        <v>128</v>
      </c>
      <c r="BE296" s="155">
        <f>IF(N296="základní",J296,0)</f>
        <v>0</v>
      </c>
      <c r="BF296" s="155">
        <f>IF(N296="snížená",J296,0)</f>
        <v>0</v>
      </c>
      <c r="BG296" s="155">
        <f>IF(N296="zákl. přenesená",J296,0)</f>
        <v>0</v>
      </c>
      <c r="BH296" s="155">
        <f>IF(N296="sníž. přenesená",J296,0)</f>
        <v>0</v>
      </c>
      <c r="BI296" s="155">
        <f>IF(N296="nulová",J296,0)</f>
        <v>0</v>
      </c>
      <c r="BJ296" s="17" t="s">
        <v>78</v>
      </c>
      <c r="BK296" s="155">
        <f>ROUND(I296*H296,2)</f>
        <v>0</v>
      </c>
      <c r="BL296" s="17" t="s">
        <v>135</v>
      </c>
      <c r="BM296" s="154" t="s">
        <v>755</v>
      </c>
    </row>
    <row r="297" spans="1:65" s="2" customFormat="1" ht="117">
      <c r="A297" s="32"/>
      <c r="B297" s="33"/>
      <c r="C297" s="32"/>
      <c r="D297" s="156" t="s">
        <v>137</v>
      </c>
      <c r="E297" s="32"/>
      <c r="F297" s="157" t="s">
        <v>751</v>
      </c>
      <c r="G297" s="32"/>
      <c r="H297" s="32"/>
      <c r="I297" s="158"/>
      <c r="J297" s="32"/>
      <c r="K297" s="32"/>
      <c r="L297" s="33"/>
      <c r="M297" s="159"/>
      <c r="N297" s="160"/>
      <c r="O297" s="53"/>
      <c r="P297" s="53"/>
      <c r="Q297" s="53"/>
      <c r="R297" s="53"/>
      <c r="S297" s="53"/>
      <c r="T297" s="54"/>
      <c r="U297" s="32"/>
      <c r="V297" s="32"/>
      <c r="W297" s="32"/>
      <c r="X297" s="32"/>
      <c r="Y297" s="32"/>
      <c r="Z297" s="32"/>
      <c r="AA297" s="32"/>
      <c r="AB297" s="32"/>
      <c r="AC297" s="32"/>
      <c r="AD297" s="32"/>
      <c r="AE297" s="32"/>
      <c r="AT297" s="17" t="s">
        <v>137</v>
      </c>
      <c r="AU297" s="17" t="s">
        <v>80</v>
      </c>
    </row>
    <row r="298" spans="1:65" s="13" customFormat="1">
      <c r="B298" s="161"/>
      <c r="D298" s="156" t="s">
        <v>139</v>
      </c>
      <c r="E298" s="162" t="s">
        <v>3</v>
      </c>
      <c r="F298" s="163" t="s">
        <v>756</v>
      </c>
      <c r="H298" s="164">
        <v>11</v>
      </c>
      <c r="I298" s="165"/>
      <c r="L298" s="161"/>
      <c r="M298" s="166"/>
      <c r="N298" s="167"/>
      <c r="O298" s="167"/>
      <c r="P298" s="167"/>
      <c r="Q298" s="167"/>
      <c r="R298" s="167"/>
      <c r="S298" s="167"/>
      <c r="T298" s="168"/>
      <c r="AT298" s="162" t="s">
        <v>139</v>
      </c>
      <c r="AU298" s="162" t="s">
        <v>80</v>
      </c>
      <c r="AV298" s="13" t="s">
        <v>80</v>
      </c>
      <c r="AW298" s="13" t="s">
        <v>32</v>
      </c>
      <c r="AX298" s="13" t="s">
        <v>78</v>
      </c>
      <c r="AY298" s="162" t="s">
        <v>128</v>
      </c>
    </row>
    <row r="299" spans="1:65" s="2" customFormat="1" ht="14.5" customHeight="1">
      <c r="A299" s="32"/>
      <c r="B299" s="142"/>
      <c r="C299" s="177" t="s">
        <v>757</v>
      </c>
      <c r="D299" s="177" t="s">
        <v>284</v>
      </c>
      <c r="E299" s="178" t="s">
        <v>758</v>
      </c>
      <c r="F299" s="179" t="s">
        <v>759</v>
      </c>
      <c r="G299" s="180" t="s">
        <v>477</v>
      </c>
      <c r="H299" s="181">
        <v>8</v>
      </c>
      <c r="I299" s="182"/>
      <c r="J299" s="183">
        <f>ROUND(I299*H299,2)</f>
        <v>0</v>
      </c>
      <c r="K299" s="179" t="s">
        <v>134</v>
      </c>
      <c r="L299" s="184"/>
      <c r="M299" s="185" t="s">
        <v>3</v>
      </c>
      <c r="N299" s="186" t="s">
        <v>41</v>
      </c>
      <c r="O299" s="53"/>
      <c r="P299" s="152">
        <f>O299*H299</f>
        <v>0</v>
      </c>
      <c r="Q299" s="152">
        <v>5.6120000000000003E-2</v>
      </c>
      <c r="R299" s="152">
        <f>Q299*H299</f>
        <v>0.44896000000000003</v>
      </c>
      <c r="S299" s="152">
        <v>0</v>
      </c>
      <c r="T299" s="153">
        <f>S299*H299</f>
        <v>0</v>
      </c>
      <c r="U299" s="32"/>
      <c r="V299" s="32"/>
      <c r="W299" s="32"/>
      <c r="X299" s="32"/>
      <c r="Y299" s="32"/>
      <c r="Z299" s="32"/>
      <c r="AA299" s="32"/>
      <c r="AB299" s="32"/>
      <c r="AC299" s="32"/>
      <c r="AD299" s="32"/>
      <c r="AE299" s="32"/>
      <c r="AR299" s="154" t="s">
        <v>170</v>
      </c>
      <c r="AT299" s="154" t="s">
        <v>284</v>
      </c>
      <c r="AU299" s="154" t="s">
        <v>80</v>
      </c>
      <c r="AY299" s="17" t="s">
        <v>128</v>
      </c>
      <c r="BE299" s="155">
        <f>IF(N299="základní",J299,0)</f>
        <v>0</v>
      </c>
      <c r="BF299" s="155">
        <f>IF(N299="snížená",J299,0)</f>
        <v>0</v>
      </c>
      <c r="BG299" s="155">
        <f>IF(N299="zákl. přenesená",J299,0)</f>
        <v>0</v>
      </c>
      <c r="BH299" s="155">
        <f>IF(N299="sníž. přenesená",J299,0)</f>
        <v>0</v>
      </c>
      <c r="BI299" s="155">
        <f>IF(N299="nulová",J299,0)</f>
        <v>0</v>
      </c>
      <c r="BJ299" s="17" t="s">
        <v>78</v>
      </c>
      <c r="BK299" s="155">
        <f>ROUND(I299*H299,2)</f>
        <v>0</v>
      </c>
      <c r="BL299" s="17" t="s">
        <v>135</v>
      </c>
      <c r="BM299" s="154" t="s">
        <v>760</v>
      </c>
    </row>
    <row r="300" spans="1:65" s="2" customFormat="1" ht="24.25" customHeight="1">
      <c r="A300" s="32"/>
      <c r="B300" s="142"/>
      <c r="C300" s="143" t="s">
        <v>761</v>
      </c>
      <c r="D300" s="143" t="s">
        <v>130</v>
      </c>
      <c r="E300" s="144" t="s">
        <v>762</v>
      </c>
      <c r="F300" s="145" t="s">
        <v>763</v>
      </c>
      <c r="G300" s="146" t="s">
        <v>160</v>
      </c>
      <c r="H300" s="147">
        <v>1.06</v>
      </c>
      <c r="I300" s="148"/>
      <c r="J300" s="149">
        <f>ROUND(I300*H300,2)</f>
        <v>0</v>
      </c>
      <c r="K300" s="145" t="s">
        <v>134</v>
      </c>
      <c r="L300" s="33"/>
      <c r="M300" s="150" t="s">
        <v>3</v>
      </c>
      <c r="N300" s="151" t="s">
        <v>41</v>
      </c>
      <c r="O300" s="53"/>
      <c r="P300" s="152">
        <f>O300*H300</f>
        <v>0</v>
      </c>
      <c r="Q300" s="152">
        <v>2.2563399999999998</v>
      </c>
      <c r="R300" s="152">
        <f>Q300*H300</f>
        <v>2.3917204000000001</v>
      </c>
      <c r="S300" s="152">
        <v>0</v>
      </c>
      <c r="T300" s="153">
        <f>S300*H300</f>
        <v>0</v>
      </c>
      <c r="U300" s="32"/>
      <c r="V300" s="32"/>
      <c r="W300" s="32"/>
      <c r="X300" s="32"/>
      <c r="Y300" s="32"/>
      <c r="Z300" s="32"/>
      <c r="AA300" s="32"/>
      <c r="AB300" s="32"/>
      <c r="AC300" s="32"/>
      <c r="AD300" s="32"/>
      <c r="AE300" s="32"/>
      <c r="AR300" s="154" t="s">
        <v>135</v>
      </c>
      <c r="AT300" s="154" t="s">
        <v>130</v>
      </c>
      <c r="AU300" s="154" t="s">
        <v>80</v>
      </c>
      <c r="AY300" s="17" t="s">
        <v>128</v>
      </c>
      <c r="BE300" s="155">
        <f>IF(N300="základní",J300,0)</f>
        <v>0</v>
      </c>
      <c r="BF300" s="155">
        <f>IF(N300="snížená",J300,0)</f>
        <v>0</v>
      </c>
      <c r="BG300" s="155">
        <f>IF(N300="zákl. přenesená",J300,0)</f>
        <v>0</v>
      </c>
      <c r="BH300" s="155">
        <f>IF(N300="sníž. přenesená",J300,0)</f>
        <v>0</v>
      </c>
      <c r="BI300" s="155">
        <f>IF(N300="nulová",J300,0)</f>
        <v>0</v>
      </c>
      <c r="BJ300" s="17" t="s">
        <v>78</v>
      </c>
      <c r="BK300" s="155">
        <f>ROUND(I300*H300,2)</f>
        <v>0</v>
      </c>
      <c r="BL300" s="17" t="s">
        <v>135</v>
      </c>
      <c r="BM300" s="154" t="s">
        <v>764</v>
      </c>
    </row>
    <row r="301" spans="1:65" s="13" customFormat="1">
      <c r="B301" s="161"/>
      <c r="D301" s="156" t="s">
        <v>139</v>
      </c>
      <c r="E301" s="162" t="s">
        <v>3</v>
      </c>
      <c r="F301" s="163" t="s">
        <v>765</v>
      </c>
      <c r="H301" s="164">
        <v>1.06</v>
      </c>
      <c r="I301" s="165"/>
      <c r="L301" s="161"/>
      <c r="M301" s="166"/>
      <c r="N301" s="167"/>
      <c r="O301" s="167"/>
      <c r="P301" s="167"/>
      <c r="Q301" s="167"/>
      <c r="R301" s="167"/>
      <c r="S301" s="167"/>
      <c r="T301" s="168"/>
      <c r="AT301" s="162" t="s">
        <v>139</v>
      </c>
      <c r="AU301" s="162" t="s">
        <v>80</v>
      </c>
      <c r="AV301" s="13" t="s">
        <v>80</v>
      </c>
      <c r="AW301" s="13" t="s">
        <v>32</v>
      </c>
      <c r="AX301" s="13" t="s">
        <v>78</v>
      </c>
      <c r="AY301" s="162" t="s">
        <v>128</v>
      </c>
    </row>
    <row r="302" spans="1:65" s="2" customFormat="1" ht="62.65" customHeight="1">
      <c r="A302" s="32"/>
      <c r="B302" s="142"/>
      <c r="C302" s="143" t="s">
        <v>766</v>
      </c>
      <c r="D302" s="143" t="s">
        <v>130</v>
      </c>
      <c r="E302" s="144" t="s">
        <v>767</v>
      </c>
      <c r="F302" s="145" t="s">
        <v>768</v>
      </c>
      <c r="G302" s="146" t="s">
        <v>477</v>
      </c>
      <c r="H302" s="147">
        <v>24.8</v>
      </c>
      <c r="I302" s="148"/>
      <c r="J302" s="149">
        <f>ROUND(I302*H302,2)</f>
        <v>0</v>
      </c>
      <c r="K302" s="145" t="s">
        <v>134</v>
      </c>
      <c r="L302" s="33"/>
      <c r="M302" s="150" t="s">
        <v>3</v>
      </c>
      <c r="N302" s="151" t="s">
        <v>41</v>
      </c>
      <c r="O302" s="53"/>
      <c r="P302" s="152">
        <f>O302*H302</f>
        <v>0</v>
      </c>
      <c r="Q302" s="152">
        <v>6.0999999999999997E-4</v>
      </c>
      <c r="R302" s="152">
        <f>Q302*H302</f>
        <v>1.5127999999999999E-2</v>
      </c>
      <c r="S302" s="152">
        <v>0</v>
      </c>
      <c r="T302" s="153">
        <f>S302*H302</f>
        <v>0</v>
      </c>
      <c r="U302" s="32"/>
      <c r="V302" s="32"/>
      <c r="W302" s="32"/>
      <c r="X302" s="32"/>
      <c r="Y302" s="32"/>
      <c r="Z302" s="32"/>
      <c r="AA302" s="32"/>
      <c r="AB302" s="32"/>
      <c r="AC302" s="32"/>
      <c r="AD302" s="32"/>
      <c r="AE302" s="32"/>
      <c r="AR302" s="154" t="s">
        <v>135</v>
      </c>
      <c r="AT302" s="154" t="s">
        <v>130</v>
      </c>
      <c r="AU302" s="154" t="s">
        <v>80</v>
      </c>
      <c r="AY302" s="17" t="s">
        <v>128</v>
      </c>
      <c r="BE302" s="155">
        <f>IF(N302="základní",J302,0)</f>
        <v>0</v>
      </c>
      <c r="BF302" s="155">
        <f>IF(N302="snížená",J302,0)</f>
        <v>0</v>
      </c>
      <c r="BG302" s="155">
        <f>IF(N302="zákl. přenesená",J302,0)</f>
        <v>0</v>
      </c>
      <c r="BH302" s="155">
        <f>IF(N302="sníž. přenesená",J302,0)</f>
        <v>0</v>
      </c>
      <c r="BI302" s="155">
        <f>IF(N302="nulová",J302,0)</f>
        <v>0</v>
      </c>
      <c r="BJ302" s="17" t="s">
        <v>78</v>
      </c>
      <c r="BK302" s="155">
        <f>ROUND(I302*H302,2)</f>
        <v>0</v>
      </c>
      <c r="BL302" s="17" t="s">
        <v>135</v>
      </c>
      <c r="BM302" s="154" t="s">
        <v>769</v>
      </c>
    </row>
    <row r="303" spans="1:65" s="2" customFormat="1" ht="36">
      <c r="A303" s="32"/>
      <c r="B303" s="33"/>
      <c r="C303" s="32"/>
      <c r="D303" s="156" t="s">
        <v>137</v>
      </c>
      <c r="E303" s="32"/>
      <c r="F303" s="157" t="s">
        <v>770</v>
      </c>
      <c r="G303" s="32"/>
      <c r="H303" s="32"/>
      <c r="I303" s="158"/>
      <c r="J303" s="32"/>
      <c r="K303" s="32"/>
      <c r="L303" s="33"/>
      <c r="M303" s="159"/>
      <c r="N303" s="160"/>
      <c r="O303" s="53"/>
      <c r="P303" s="53"/>
      <c r="Q303" s="53"/>
      <c r="R303" s="53"/>
      <c r="S303" s="53"/>
      <c r="T303" s="54"/>
      <c r="U303" s="32"/>
      <c r="V303" s="32"/>
      <c r="W303" s="32"/>
      <c r="X303" s="32"/>
      <c r="Y303" s="32"/>
      <c r="Z303" s="32"/>
      <c r="AA303" s="32"/>
      <c r="AB303" s="32"/>
      <c r="AC303" s="32"/>
      <c r="AD303" s="32"/>
      <c r="AE303" s="32"/>
      <c r="AT303" s="17" t="s">
        <v>137</v>
      </c>
      <c r="AU303" s="17" t="s">
        <v>80</v>
      </c>
    </row>
    <row r="304" spans="1:65" s="2" customFormat="1" ht="24.25" customHeight="1">
      <c r="A304" s="32"/>
      <c r="B304" s="142"/>
      <c r="C304" s="143" t="s">
        <v>771</v>
      </c>
      <c r="D304" s="143" t="s">
        <v>130</v>
      </c>
      <c r="E304" s="144" t="s">
        <v>772</v>
      </c>
      <c r="F304" s="145" t="s">
        <v>773</v>
      </c>
      <c r="G304" s="146" t="s">
        <v>477</v>
      </c>
      <c r="H304" s="147">
        <v>24.8</v>
      </c>
      <c r="I304" s="148"/>
      <c r="J304" s="149">
        <f>ROUND(I304*H304,2)</f>
        <v>0</v>
      </c>
      <c r="K304" s="145" t="s">
        <v>134</v>
      </c>
      <c r="L304" s="33"/>
      <c r="M304" s="150" t="s">
        <v>3</v>
      </c>
      <c r="N304" s="151" t="s">
        <v>41</v>
      </c>
      <c r="O304" s="53"/>
      <c r="P304" s="152">
        <f>O304*H304</f>
        <v>0</v>
      </c>
      <c r="Q304" s="152">
        <v>0</v>
      </c>
      <c r="R304" s="152">
        <f>Q304*H304</f>
        <v>0</v>
      </c>
      <c r="S304" s="152">
        <v>0</v>
      </c>
      <c r="T304" s="153">
        <f>S304*H304</f>
        <v>0</v>
      </c>
      <c r="U304" s="32"/>
      <c r="V304" s="32"/>
      <c r="W304" s="32"/>
      <c r="X304" s="32"/>
      <c r="Y304" s="32"/>
      <c r="Z304" s="32"/>
      <c r="AA304" s="32"/>
      <c r="AB304" s="32"/>
      <c r="AC304" s="32"/>
      <c r="AD304" s="32"/>
      <c r="AE304" s="32"/>
      <c r="AR304" s="154" t="s">
        <v>135</v>
      </c>
      <c r="AT304" s="154" t="s">
        <v>130</v>
      </c>
      <c r="AU304" s="154" t="s">
        <v>80</v>
      </c>
      <c r="AY304" s="17" t="s">
        <v>128</v>
      </c>
      <c r="BE304" s="155">
        <f>IF(N304="základní",J304,0)</f>
        <v>0</v>
      </c>
      <c r="BF304" s="155">
        <f>IF(N304="snížená",J304,0)</f>
        <v>0</v>
      </c>
      <c r="BG304" s="155">
        <f>IF(N304="zákl. přenesená",J304,0)</f>
        <v>0</v>
      </c>
      <c r="BH304" s="155">
        <f>IF(N304="sníž. přenesená",J304,0)</f>
        <v>0</v>
      </c>
      <c r="BI304" s="155">
        <f>IF(N304="nulová",J304,0)</f>
        <v>0</v>
      </c>
      <c r="BJ304" s="17" t="s">
        <v>78</v>
      </c>
      <c r="BK304" s="155">
        <f>ROUND(I304*H304,2)</f>
        <v>0</v>
      </c>
      <c r="BL304" s="17" t="s">
        <v>135</v>
      </c>
      <c r="BM304" s="154" t="s">
        <v>774</v>
      </c>
    </row>
    <row r="305" spans="1:65" s="2" customFormat="1" ht="27">
      <c r="A305" s="32"/>
      <c r="B305" s="33"/>
      <c r="C305" s="32"/>
      <c r="D305" s="156" t="s">
        <v>137</v>
      </c>
      <c r="E305" s="32"/>
      <c r="F305" s="157" t="s">
        <v>775</v>
      </c>
      <c r="G305" s="32"/>
      <c r="H305" s="32"/>
      <c r="I305" s="158"/>
      <c r="J305" s="32"/>
      <c r="K305" s="32"/>
      <c r="L305" s="33"/>
      <c r="M305" s="159"/>
      <c r="N305" s="160"/>
      <c r="O305" s="53"/>
      <c r="P305" s="53"/>
      <c r="Q305" s="53"/>
      <c r="R305" s="53"/>
      <c r="S305" s="53"/>
      <c r="T305" s="54"/>
      <c r="U305" s="32"/>
      <c r="V305" s="32"/>
      <c r="W305" s="32"/>
      <c r="X305" s="32"/>
      <c r="Y305" s="32"/>
      <c r="Z305" s="32"/>
      <c r="AA305" s="32"/>
      <c r="AB305" s="32"/>
      <c r="AC305" s="32"/>
      <c r="AD305" s="32"/>
      <c r="AE305" s="32"/>
      <c r="AT305" s="17" t="s">
        <v>137</v>
      </c>
      <c r="AU305" s="17" t="s">
        <v>80</v>
      </c>
    </row>
    <row r="306" spans="1:65" s="13" customFormat="1">
      <c r="B306" s="161"/>
      <c r="D306" s="156" t="s">
        <v>139</v>
      </c>
      <c r="E306" s="162" t="s">
        <v>3</v>
      </c>
      <c r="F306" s="163" t="s">
        <v>776</v>
      </c>
      <c r="H306" s="164">
        <v>24.8</v>
      </c>
      <c r="I306" s="165"/>
      <c r="L306" s="161"/>
      <c r="M306" s="166"/>
      <c r="N306" s="167"/>
      <c r="O306" s="167"/>
      <c r="P306" s="167"/>
      <c r="Q306" s="167"/>
      <c r="R306" s="167"/>
      <c r="S306" s="167"/>
      <c r="T306" s="168"/>
      <c r="AT306" s="162" t="s">
        <v>139</v>
      </c>
      <c r="AU306" s="162" t="s">
        <v>80</v>
      </c>
      <c r="AV306" s="13" t="s">
        <v>80</v>
      </c>
      <c r="AW306" s="13" t="s">
        <v>32</v>
      </c>
      <c r="AX306" s="13" t="s">
        <v>78</v>
      </c>
      <c r="AY306" s="162" t="s">
        <v>128</v>
      </c>
    </row>
    <row r="307" spans="1:65" s="2" customFormat="1" ht="62.65" customHeight="1">
      <c r="A307" s="32"/>
      <c r="B307" s="142"/>
      <c r="C307" s="143" t="s">
        <v>777</v>
      </c>
      <c r="D307" s="143" t="s">
        <v>130</v>
      </c>
      <c r="E307" s="144" t="s">
        <v>778</v>
      </c>
      <c r="F307" s="145" t="s">
        <v>779</v>
      </c>
      <c r="G307" s="146" t="s">
        <v>477</v>
      </c>
      <c r="H307" s="147">
        <v>18.253</v>
      </c>
      <c r="I307" s="148"/>
      <c r="J307" s="149">
        <f>ROUND(I307*H307,2)</f>
        <v>0</v>
      </c>
      <c r="K307" s="145" t="s">
        <v>134</v>
      </c>
      <c r="L307" s="33"/>
      <c r="M307" s="150" t="s">
        <v>3</v>
      </c>
      <c r="N307" s="151" t="s">
        <v>41</v>
      </c>
      <c r="O307" s="53"/>
      <c r="P307" s="152">
        <f>O307*H307</f>
        <v>0</v>
      </c>
      <c r="Q307" s="152">
        <v>2.32E-3</v>
      </c>
      <c r="R307" s="152">
        <f>Q307*H307</f>
        <v>4.2346960000000003E-2</v>
      </c>
      <c r="S307" s="152">
        <v>0</v>
      </c>
      <c r="T307" s="153">
        <f>S307*H307</f>
        <v>0</v>
      </c>
      <c r="U307" s="32"/>
      <c r="V307" s="32"/>
      <c r="W307" s="32"/>
      <c r="X307" s="32"/>
      <c r="Y307" s="32"/>
      <c r="Z307" s="32"/>
      <c r="AA307" s="32"/>
      <c r="AB307" s="32"/>
      <c r="AC307" s="32"/>
      <c r="AD307" s="32"/>
      <c r="AE307" s="32"/>
      <c r="AR307" s="154" t="s">
        <v>135</v>
      </c>
      <c r="AT307" s="154" t="s">
        <v>130</v>
      </c>
      <c r="AU307" s="154" t="s">
        <v>80</v>
      </c>
      <c r="AY307" s="17" t="s">
        <v>128</v>
      </c>
      <c r="BE307" s="155">
        <f>IF(N307="základní",J307,0)</f>
        <v>0</v>
      </c>
      <c r="BF307" s="155">
        <f>IF(N307="snížená",J307,0)</f>
        <v>0</v>
      </c>
      <c r="BG307" s="155">
        <f>IF(N307="zákl. přenesená",J307,0)</f>
        <v>0</v>
      </c>
      <c r="BH307" s="155">
        <f>IF(N307="sníž. přenesená",J307,0)</f>
        <v>0</v>
      </c>
      <c r="BI307" s="155">
        <f>IF(N307="nulová",J307,0)</f>
        <v>0</v>
      </c>
      <c r="BJ307" s="17" t="s">
        <v>78</v>
      </c>
      <c r="BK307" s="155">
        <f>ROUND(I307*H307,2)</f>
        <v>0</v>
      </c>
      <c r="BL307" s="17" t="s">
        <v>135</v>
      </c>
      <c r="BM307" s="154" t="s">
        <v>780</v>
      </c>
    </row>
    <row r="308" spans="1:65" s="13" customFormat="1">
      <c r="B308" s="161"/>
      <c r="D308" s="156" t="s">
        <v>139</v>
      </c>
      <c r="E308" s="162" t="s">
        <v>3</v>
      </c>
      <c r="F308" s="163" t="s">
        <v>781</v>
      </c>
      <c r="H308" s="164">
        <v>18.253</v>
      </c>
      <c r="I308" s="165"/>
      <c r="L308" s="161"/>
      <c r="M308" s="166"/>
      <c r="N308" s="167"/>
      <c r="O308" s="167"/>
      <c r="P308" s="167"/>
      <c r="Q308" s="167"/>
      <c r="R308" s="167"/>
      <c r="S308" s="167"/>
      <c r="T308" s="168"/>
      <c r="AT308" s="162" t="s">
        <v>139</v>
      </c>
      <c r="AU308" s="162" t="s">
        <v>80</v>
      </c>
      <c r="AV308" s="13" t="s">
        <v>80</v>
      </c>
      <c r="AW308" s="13" t="s">
        <v>32</v>
      </c>
      <c r="AX308" s="13" t="s">
        <v>78</v>
      </c>
      <c r="AY308" s="162" t="s">
        <v>128</v>
      </c>
    </row>
    <row r="309" spans="1:65" s="2" customFormat="1" ht="37.9" customHeight="1">
      <c r="A309" s="32"/>
      <c r="B309" s="142"/>
      <c r="C309" s="143" t="s">
        <v>782</v>
      </c>
      <c r="D309" s="143" t="s">
        <v>130</v>
      </c>
      <c r="E309" s="144" t="s">
        <v>783</v>
      </c>
      <c r="F309" s="145" t="s">
        <v>784</v>
      </c>
      <c r="G309" s="146" t="s">
        <v>477</v>
      </c>
      <c r="H309" s="147">
        <v>13</v>
      </c>
      <c r="I309" s="148"/>
      <c r="J309" s="149">
        <f>ROUND(I309*H309,2)</f>
        <v>0</v>
      </c>
      <c r="K309" s="145" t="s">
        <v>134</v>
      </c>
      <c r="L309" s="33"/>
      <c r="M309" s="150" t="s">
        <v>3</v>
      </c>
      <c r="N309" s="151" t="s">
        <v>41</v>
      </c>
      <c r="O309" s="53"/>
      <c r="P309" s="152">
        <f>O309*H309</f>
        <v>0</v>
      </c>
      <c r="Q309" s="152">
        <v>2.8300000000000001E-3</v>
      </c>
      <c r="R309" s="152">
        <f>Q309*H309</f>
        <v>3.6790000000000003E-2</v>
      </c>
      <c r="S309" s="152">
        <v>0</v>
      </c>
      <c r="T309" s="153">
        <f>S309*H309</f>
        <v>0</v>
      </c>
      <c r="U309" s="32"/>
      <c r="V309" s="32"/>
      <c r="W309" s="32"/>
      <c r="X309" s="32"/>
      <c r="Y309" s="32"/>
      <c r="Z309" s="32"/>
      <c r="AA309" s="32"/>
      <c r="AB309" s="32"/>
      <c r="AC309" s="32"/>
      <c r="AD309" s="32"/>
      <c r="AE309" s="32"/>
      <c r="AR309" s="154" t="s">
        <v>135</v>
      </c>
      <c r="AT309" s="154" t="s">
        <v>130</v>
      </c>
      <c r="AU309" s="154" t="s">
        <v>80</v>
      </c>
      <c r="AY309" s="17" t="s">
        <v>128</v>
      </c>
      <c r="BE309" s="155">
        <f>IF(N309="základní",J309,0)</f>
        <v>0</v>
      </c>
      <c r="BF309" s="155">
        <f>IF(N309="snížená",J309,0)</f>
        <v>0</v>
      </c>
      <c r="BG309" s="155">
        <f>IF(N309="zákl. přenesená",J309,0)</f>
        <v>0</v>
      </c>
      <c r="BH309" s="155">
        <f>IF(N309="sníž. přenesená",J309,0)</f>
        <v>0</v>
      </c>
      <c r="BI309" s="155">
        <f>IF(N309="nulová",J309,0)</f>
        <v>0</v>
      </c>
      <c r="BJ309" s="17" t="s">
        <v>78</v>
      </c>
      <c r="BK309" s="155">
        <f>ROUND(I309*H309,2)</f>
        <v>0</v>
      </c>
      <c r="BL309" s="17" t="s">
        <v>135</v>
      </c>
      <c r="BM309" s="154" t="s">
        <v>785</v>
      </c>
    </row>
    <row r="310" spans="1:65" s="13" customFormat="1">
      <c r="B310" s="161"/>
      <c r="D310" s="156" t="s">
        <v>139</v>
      </c>
      <c r="E310" s="162" t="s">
        <v>3</v>
      </c>
      <c r="F310" s="163" t="s">
        <v>786</v>
      </c>
      <c r="H310" s="164">
        <v>13</v>
      </c>
      <c r="I310" s="165"/>
      <c r="L310" s="161"/>
      <c r="M310" s="166"/>
      <c r="N310" s="167"/>
      <c r="O310" s="167"/>
      <c r="P310" s="167"/>
      <c r="Q310" s="167"/>
      <c r="R310" s="167"/>
      <c r="S310" s="167"/>
      <c r="T310" s="168"/>
      <c r="AT310" s="162" t="s">
        <v>139</v>
      </c>
      <c r="AU310" s="162" t="s">
        <v>80</v>
      </c>
      <c r="AV310" s="13" t="s">
        <v>80</v>
      </c>
      <c r="AW310" s="13" t="s">
        <v>32</v>
      </c>
      <c r="AX310" s="13" t="s">
        <v>78</v>
      </c>
      <c r="AY310" s="162" t="s">
        <v>128</v>
      </c>
    </row>
    <row r="311" spans="1:65" s="2" customFormat="1" ht="49.15" customHeight="1">
      <c r="A311" s="32"/>
      <c r="B311" s="142"/>
      <c r="C311" s="143" t="s">
        <v>787</v>
      </c>
      <c r="D311" s="143" t="s">
        <v>130</v>
      </c>
      <c r="E311" s="144" t="s">
        <v>788</v>
      </c>
      <c r="F311" s="145" t="s">
        <v>789</v>
      </c>
      <c r="G311" s="146" t="s">
        <v>160</v>
      </c>
      <c r="H311" s="147">
        <v>4.25</v>
      </c>
      <c r="I311" s="148"/>
      <c r="J311" s="149">
        <f>ROUND(I311*H311,2)</f>
        <v>0</v>
      </c>
      <c r="K311" s="145" t="s">
        <v>134</v>
      </c>
      <c r="L311" s="33"/>
      <c r="M311" s="150" t="s">
        <v>3</v>
      </c>
      <c r="N311" s="151" t="s">
        <v>41</v>
      </c>
      <c r="O311" s="53"/>
      <c r="P311" s="152">
        <f>O311*H311</f>
        <v>0</v>
      </c>
      <c r="Q311" s="152">
        <v>0</v>
      </c>
      <c r="R311" s="152">
        <f>Q311*H311</f>
        <v>0</v>
      </c>
      <c r="S311" s="152">
        <v>2.85</v>
      </c>
      <c r="T311" s="153">
        <f>S311*H311</f>
        <v>12.112500000000001</v>
      </c>
      <c r="U311" s="32"/>
      <c r="V311" s="32"/>
      <c r="W311" s="32"/>
      <c r="X311" s="32"/>
      <c r="Y311" s="32"/>
      <c r="Z311" s="32"/>
      <c r="AA311" s="32"/>
      <c r="AB311" s="32"/>
      <c r="AC311" s="32"/>
      <c r="AD311" s="32"/>
      <c r="AE311" s="32"/>
      <c r="AR311" s="154" t="s">
        <v>135</v>
      </c>
      <c r="AT311" s="154" t="s">
        <v>130</v>
      </c>
      <c r="AU311" s="154" t="s">
        <v>80</v>
      </c>
      <c r="AY311" s="17" t="s">
        <v>128</v>
      </c>
      <c r="BE311" s="155">
        <f>IF(N311="základní",J311,0)</f>
        <v>0</v>
      </c>
      <c r="BF311" s="155">
        <f>IF(N311="snížená",J311,0)</f>
        <v>0</v>
      </c>
      <c r="BG311" s="155">
        <f>IF(N311="zákl. přenesená",J311,0)</f>
        <v>0</v>
      </c>
      <c r="BH311" s="155">
        <f>IF(N311="sníž. přenesená",J311,0)</f>
        <v>0</v>
      </c>
      <c r="BI311" s="155">
        <f>IF(N311="nulová",J311,0)</f>
        <v>0</v>
      </c>
      <c r="BJ311" s="17" t="s">
        <v>78</v>
      </c>
      <c r="BK311" s="155">
        <f>ROUND(I311*H311,2)</f>
        <v>0</v>
      </c>
      <c r="BL311" s="17" t="s">
        <v>135</v>
      </c>
      <c r="BM311" s="154" t="s">
        <v>790</v>
      </c>
    </row>
    <row r="312" spans="1:65" s="2" customFormat="1" ht="409.5">
      <c r="A312" s="32"/>
      <c r="B312" s="33"/>
      <c r="C312" s="32"/>
      <c r="D312" s="156" t="s">
        <v>137</v>
      </c>
      <c r="E312" s="32"/>
      <c r="F312" s="192" t="s">
        <v>791</v>
      </c>
      <c r="G312" s="32"/>
      <c r="H312" s="32"/>
      <c r="I312" s="158"/>
      <c r="J312" s="32"/>
      <c r="K312" s="32"/>
      <c r="L312" s="33"/>
      <c r="M312" s="159"/>
      <c r="N312" s="160"/>
      <c r="O312" s="53"/>
      <c r="P312" s="53"/>
      <c r="Q312" s="53"/>
      <c r="R312" s="53"/>
      <c r="S312" s="53"/>
      <c r="T312" s="54"/>
      <c r="U312" s="32"/>
      <c r="V312" s="32"/>
      <c r="W312" s="32"/>
      <c r="X312" s="32"/>
      <c r="Y312" s="32"/>
      <c r="Z312" s="32"/>
      <c r="AA312" s="32"/>
      <c r="AB312" s="32"/>
      <c r="AC312" s="32"/>
      <c r="AD312" s="32"/>
      <c r="AE312" s="32"/>
      <c r="AT312" s="17" t="s">
        <v>137</v>
      </c>
      <c r="AU312" s="17" t="s">
        <v>80</v>
      </c>
    </row>
    <row r="313" spans="1:65" s="13" customFormat="1">
      <c r="B313" s="161"/>
      <c r="D313" s="156" t="s">
        <v>139</v>
      </c>
      <c r="E313" s="162" t="s">
        <v>3</v>
      </c>
      <c r="F313" s="163" t="s">
        <v>792</v>
      </c>
      <c r="H313" s="164">
        <v>4.25</v>
      </c>
      <c r="I313" s="165"/>
      <c r="L313" s="161"/>
      <c r="M313" s="166"/>
      <c r="N313" s="167"/>
      <c r="O313" s="167"/>
      <c r="P313" s="167"/>
      <c r="Q313" s="167"/>
      <c r="R313" s="167"/>
      <c r="S313" s="167"/>
      <c r="T313" s="168"/>
      <c r="AT313" s="162" t="s">
        <v>139</v>
      </c>
      <c r="AU313" s="162" t="s">
        <v>80</v>
      </c>
      <c r="AV313" s="13" t="s">
        <v>80</v>
      </c>
      <c r="AW313" s="13" t="s">
        <v>32</v>
      </c>
      <c r="AX313" s="13" t="s">
        <v>78</v>
      </c>
      <c r="AY313" s="162" t="s">
        <v>128</v>
      </c>
    </row>
    <row r="314" spans="1:65" s="2" customFormat="1" ht="62.65" customHeight="1">
      <c r="A314" s="32"/>
      <c r="B314" s="142"/>
      <c r="C314" s="143" t="s">
        <v>793</v>
      </c>
      <c r="D314" s="143" t="s">
        <v>130</v>
      </c>
      <c r="E314" s="144" t="s">
        <v>794</v>
      </c>
      <c r="F314" s="145" t="s">
        <v>795</v>
      </c>
      <c r="G314" s="146" t="s">
        <v>477</v>
      </c>
      <c r="H314" s="147">
        <v>4</v>
      </c>
      <c r="I314" s="148"/>
      <c r="J314" s="149">
        <f>ROUND(I314*H314,2)</f>
        <v>0</v>
      </c>
      <c r="K314" s="145" t="s">
        <v>134</v>
      </c>
      <c r="L314" s="33"/>
      <c r="M314" s="150" t="s">
        <v>3</v>
      </c>
      <c r="N314" s="151" t="s">
        <v>41</v>
      </c>
      <c r="O314" s="53"/>
      <c r="P314" s="152">
        <f>O314*H314</f>
        <v>0</v>
      </c>
      <c r="Q314" s="152">
        <v>0</v>
      </c>
      <c r="R314" s="152">
        <f>Q314*H314</f>
        <v>0</v>
      </c>
      <c r="S314" s="152">
        <v>0</v>
      </c>
      <c r="T314" s="153">
        <f>S314*H314</f>
        <v>0</v>
      </c>
      <c r="U314" s="32"/>
      <c r="V314" s="32"/>
      <c r="W314" s="32"/>
      <c r="X314" s="32"/>
      <c r="Y314" s="32"/>
      <c r="Z314" s="32"/>
      <c r="AA314" s="32"/>
      <c r="AB314" s="32"/>
      <c r="AC314" s="32"/>
      <c r="AD314" s="32"/>
      <c r="AE314" s="32"/>
      <c r="AR314" s="154" t="s">
        <v>135</v>
      </c>
      <c r="AT314" s="154" t="s">
        <v>130</v>
      </c>
      <c r="AU314" s="154" t="s">
        <v>80</v>
      </c>
      <c r="AY314" s="17" t="s">
        <v>128</v>
      </c>
      <c r="BE314" s="155">
        <f>IF(N314="základní",J314,0)</f>
        <v>0</v>
      </c>
      <c r="BF314" s="155">
        <f>IF(N314="snížená",J314,0)</f>
        <v>0</v>
      </c>
      <c r="BG314" s="155">
        <f>IF(N314="zákl. přenesená",J314,0)</f>
        <v>0</v>
      </c>
      <c r="BH314" s="155">
        <f>IF(N314="sníž. přenesená",J314,0)</f>
        <v>0</v>
      </c>
      <c r="BI314" s="155">
        <f>IF(N314="nulová",J314,0)</f>
        <v>0</v>
      </c>
      <c r="BJ314" s="17" t="s">
        <v>78</v>
      </c>
      <c r="BK314" s="155">
        <f>ROUND(I314*H314,2)</f>
        <v>0</v>
      </c>
      <c r="BL314" s="17" t="s">
        <v>135</v>
      </c>
      <c r="BM314" s="154" t="s">
        <v>796</v>
      </c>
    </row>
    <row r="315" spans="1:65" s="2" customFormat="1" ht="72">
      <c r="A315" s="32"/>
      <c r="B315" s="33"/>
      <c r="C315" s="32"/>
      <c r="D315" s="156" t="s">
        <v>137</v>
      </c>
      <c r="E315" s="32"/>
      <c r="F315" s="157" t="s">
        <v>797</v>
      </c>
      <c r="G315" s="32"/>
      <c r="H315" s="32"/>
      <c r="I315" s="158"/>
      <c r="J315" s="32"/>
      <c r="K315" s="32"/>
      <c r="L315" s="33"/>
      <c r="M315" s="159"/>
      <c r="N315" s="160"/>
      <c r="O315" s="53"/>
      <c r="P315" s="53"/>
      <c r="Q315" s="53"/>
      <c r="R315" s="53"/>
      <c r="S315" s="53"/>
      <c r="T315" s="54"/>
      <c r="U315" s="32"/>
      <c r="V315" s="32"/>
      <c r="W315" s="32"/>
      <c r="X315" s="32"/>
      <c r="Y315" s="32"/>
      <c r="Z315" s="32"/>
      <c r="AA315" s="32"/>
      <c r="AB315" s="32"/>
      <c r="AC315" s="32"/>
      <c r="AD315" s="32"/>
      <c r="AE315" s="32"/>
      <c r="AT315" s="17" t="s">
        <v>137</v>
      </c>
      <c r="AU315" s="17" t="s">
        <v>80</v>
      </c>
    </row>
    <row r="316" spans="1:65" s="13" customFormat="1">
      <c r="B316" s="161"/>
      <c r="D316" s="156" t="s">
        <v>139</v>
      </c>
      <c r="E316" s="162" t="s">
        <v>3</v>
      </c>
      <c r="F316" s="163" t="s">
        <v>433</v>
      </c>
      <c r="H316" s="164">
        <v>4</v>
      </c>
      <c r="I316" s="165"/>
      <c r="L316" s="161"/>
      <c r="M316" s="166"/>
      <c r="N316" s="167"/>
      <c r="O316" s="167"/>
      <c r="P316" s="167"/>
      <c r="Q316" s="167"/>
      <c r="R316" s="167"/>
      <c r="S316" s="167"/>
      <c r="T316" s="168"/>
      <c r="AT316" s="162" t="s">
        <v>139</v>
      </c>
      <c r="AU316" s="162" t="s">
        <v>80</v>
      </c>
      <c r="AV316" s="13" t="s">
        <v>80</v>
      </c>
      <c r="AW316" s="13" t="s">
        <v>32</v>
      </c>
      <c r="AX316" s="13" t="s">
        <v>78</v>
      </c>
      <c r="AY316" s="162" t="s">
        <v>128</v>
      </c>
    </row>
    <row r="317" spans="1:65" s="2" customFormat="1" ht="62.65" customHeight="1">
      <c r="A317" s="32"/>
      <c r="B317" s="142"/>
      <c r="C317" s="143" t="s">
        <v>798</v>
      </c>
      <c r="D317" s="143" t="s">
        <v>130</v>
      </c>
      <c r="E317" s="144" t="s">
        <v>799</v>
      </c>
      <c r="F317" s="145" t="s">
        <v>800</v>
      </c>
      <c r="G317" s="146" t="s">
        <v>477</v>
      </c>
      <c r="H317" s="147">
        <v>4</v>
      </c>
      <c r="I317" s="148"/>
      <c r="J317" s="149">
        <f>ROUND(I317*H317,2)</f>
        <v>0</v>
      </c>
      <c r="K317" s="145" t="s">
        <v>134</v>
      </c>
      <c r="L317" s="33"/>
      <c r="M317" s="150" t="s">
        <v>3</v>
      </c>
      <c r="N317" s="151" t="s">
        <v>41</v>
      </c>
      <c r="O317" s="53"/>
      <c r="P317" s="152">
        <f>O317*H317</f>
        <v>0</v>
      </c>
      <c r="Q317" s="152">
        <v>0</v>
      </c>
      <c r="R317" s="152">
        <f>Q317*H317</f>
        <v>0</v>
      </c>
      <c r="S317" s="152">
        <v>0</v>
      </c>
      <c r="T317" s="153">
        <f>S317*H317</f>
        <v>0</v>
      </c>
      <c r="U317" s="32"/>
      <c r="V317" s="32"/>
      <c r="W317" s="32"/>
      <c r="X317" s="32"/>
      <c r="Y317" s="32"/>
      <c r="Z317" s="32"/>
      <c r="AA317" s="32"/>
      <c r="AB317" s="32"/>
      <c r="AC317" s="32"/>
      <c r="AD317" s="32"/>
      <c r="AE317" s="32"/>
      <c r="AR317" s="154" t="s">
        <v>135</v>
      </c>
      <c r="AT317" s="154" t="s">
        <v>130</v>
      </c>
      <c r="AU317" s="154" t="s">
        <v>80</v>
      </c>
      <c r="AY317" s="17" t="s">
        <v>128</v>
      </c>
      <c r="BE317" s="155">
        <f>IF(N317="základní",J317,0)</f>
        <v>0</v>
      </c>
      <c r="BF317" s="155">
        <f>IF(N317="snížená",J317,0)</f>
        <v>0</v>
      </c>
      <c r="BG317" s="155">
        <f>IF(N317="zákl. přenesená",J317,0)</f>
        <v>0</v>
      </c>
      <c r="BH317" s="155">
        <f>IF(N317="sníž. přenesená",J317,0)</f>
        <v>0</v>
      </c>
      <c r="BI317" s="155">
        <f>IF(N317="nulová",J317,0)</f>
        <v>0</v>
      </c>
      <c r="BJ317" s="17" t="s">
        <v>78</v>
      </c>
      <c r="BK317" s="155">
        <f>ROUND(I317*H317,2)</f>
        <v>0</v>
      </c>
      <c r="BL317" s="17" t="s">
        <v>135</v>
      </c>
      <c r="BM317" s="154" t="s">
        <v>801</v>
      </c>
    </row>
    <row r="318" spans="1:65" s="2" customFormat="1" ht="72">
      <c r="A318" s="32"/>
      <c r="B318" s="33"/>
      <c r="C318" s="32"/>
      <c r="D318" s="156" t="s">
        <v>137</v>
      </c>
      <c r="E318" s="32"/>
      <c r="F318" s="157" t="s">
        <v>797</v>
      </c>
      <c r="G318" s="32"/>
      <c r="H318" s="32"/>
      <c r="I318" s="158"/>
      <c r="J318" s="32"/>
      <c r="K318" s="32"/>
      <c r="L318" s="33"/>
      <c r="M318" s="159"/>
      <c r="N318" s="160"/>
      <c r="O318" s="53"/>
      <c r="P318" s="53"/>
      <c r="Q318" s="53"/>
      <c r="R318" s="53"/>
      <c r="S318" s="53"/>
      <c r="T318" s="54"/>
      <c r="U318" s="32"/>
      <c r="V318" s="32"/>
      <c r="W318" s="32"/>
      <c r="X318" s="32"/>
      <c r="Y318" s="32"/>
      <c r="Z318" s="32"/>
      <c r="AA318" s="32"/>
      <c r="AB318" s="32"/>
      <c r="AC318" s="32"/>
      <c r="AD318" s="32"/>
      <c r="AE318" s="32"/>
      <c r="AT318" s="17" t="s">
        <v>137</v>
      </c>
      <c r="AU318" s="17" t="s">
        <v>80</v>
      </c>
    </row>
    <row r="319" spans="1:65" s="13" customFormat="1">
      <c r="B319" s="161"/>
      <c r="D319" s="156" t="s">
        <v>139</v>
      </c>
      <c r="E319" s="162" t="s">
        <v>3</v>
      </c>
      <c r="F319" s="163" t="s">
        <v>433</v>
      </c>
      <c r="H319" s="164">
        <v>4</v>
      </c>
      <c r="I319" s="165"/>
      <c r="L319" s="161"/>
      <c r="M319" s="166"/>
      <c r="N319" s="167"/>
      <c r="O319" s="167"/>
      <c r="P319" s="167"/>
      <c r="Q319" s="167"/>
      <c r="R319" s="167"/>
      <c r="S319" s="167"/>
      <c r="T319" s="168"/>
      <c r="AT319" s="162" t="s">
        <v>139</v>
      </c>
      <c r="AU319" s="162" t="s">
        <v>80</v>
      </c>
      <c r="AV319" s="13" t="s">
        <v>80</v>
      </c>
      <c r="AW319" s="13" t="s">
        <v>32</v>
      </c>
      <c r="AX319" s="13" t="s">
        <v>78</v>
      </c>
      <c r="AY319" s="162" t="s">
        <v>128</v>
      </c>
    </row>
    <row r="320" spans="1:65" s="2" customFormat="1" ht="76.400000000000006" customHeight="1">
      <c r="A320" s="32"/>
      <c r="B320" s="142"/>
      <c r="C320" s="143" t="s">
        <v>802</v>
      </c>
      <c r="D320" s="143" t="s">
        <v>130</v>
      </c>
      <c r="E320" s="144" t="s">
        <v>305</v>
      </c>
      <c r="F320" s="145" t="s">
        <v>306</v>
      </c>
      <c r="G320" s="146" t="s">
        <v>145</v>
      </c>
      <c r="H320" s="147">
        <v>3.75</v>
      </c>
      <c r="I320" s="148"/>
      <c r="J320" s="149">
        <f>ROUND(I320*H320,2)</f>
        <v>0</v>
      </c>
      <c r="K320" s="145" t="s">
        <v>134</v>
      </c>
      <c r="L320" s="33"/>
      <c r="M320" s="150" t="s">
        <v>3</v>
      </c>
      <c r="N320" s="151" t="s">
        <v>41</v>
      </c>
      <c r="O320" s="53"/>
      <c r="P320" s="152">
        <f>O320*H320</f>
        <v>0</v>
      </c>
      <c r="Q320" s="152">
        <v>0</v>
      </c>
      <c r="R320" s="152">
        <f>Q320*H320</f>
        <v>0</v>
      </c>
      <c r="S320" s="152">
        <v>0</v>
      </c>
      <c r="T320" s="153">
        <f>S320*H320</f>
        <v>0</v>
      </c>
      <c r="U320" s="32"/>
      <c r="V320" s="32"/>
      <c r="W320" s="32"/>
      <c r="X320" s="32"/>
      <c r="Y320" s="32"/>
      <c r="Z320" s="32"/>
      <c r="AA320" s="32"/>
      <c r="AB320" s="32"/>
      <c r="AC320" s="32"/>
      <c r="AD320" s="32"/>
      <c r="AE320" s="32"/>
      <c r="AR320" s="154" t="s">
        <v>135</v>
      </c>
      <c r="AT320" s="154" t="s">
        <v>130</v>
      </c>
      <c r="AU320" s="154" t="s">
        <v>80</v>
      </c>
      <c r="AY320" s="17" t="s">
        <v>128</v>
      </c>
      <c r="BE320" s="155">
        <f>IF(N320="základní",J320,0)</f>
        <v>0</v>
      </c>
      <c r="BF320" s="155">
        <f>IF(N320="snížená",J320,0)</f>
        <v>0</v>
      </c>
      <c r="BG320" s="155">
        <f>IF(N320="zákl. přenesená",J320,0)</f>
        <v>0</v>
      </c>
      <c r="BH320" s="155">
        <f>IF(N320="sníž. přenesená",J320,0)</f>
        <v>0</v>
      </c>
      <c r="BI320" s="155">
        <f>IF(N320="nulová",J320,0)</f>
        <v>0</v>
      </c>
      <c r="BJ320" s="17" t="s">
        <v>78</v>
      </c>
      <c r="BK320" s="155">
        <f>ROUND(I320*H320,2)</f>
        <v>0</v>
      </c>
      <c r="BL320" s="17" t="s">
        <v>135</v>
      </c>
      <c r="BM320" s="154" t="s">
        <v>803</v>
      </c>
    </row>
    <row r="321" spans="1:65" s="2" customFormat="1" ht="99">
      <c r="A321" s="32"/>
      <c r="B321" s="33"/>
      <c r="C321" s="32"/>
      <c r="D321" s="156" t="s">
        <v>137</v>
      </c>
      <c r="E321" s="32"/>
      <c r="F321" s="157" t="s">
        <v>308</v>
      </c>
      <c r="G321" s="32"/>
      <c r="H321" s="32"/>
      <c r="I321" s="158"/>
      <c r="J321" s="32"/>
      <c r="K321" s="32"/>
      <c r="L321" s="33"/>
      <c r="M321" s="159"/>
      <c r="N321" s="160"/>
      <c r="O321" s="53"/>
      <c r="P321" s="53"/>
      <c r="Q321" s="53"/>
      <c r="R321" s="53"/>
      <c r="S321" s="53"/>
      <c r="T321" s="54"/>
      <c r="U321" s="32"/>
      <c r="V321" s="32"/>
      <c r="W321" s="32"/>
      <c r="X321" s="32"/>
      <c r="Y321" s="32"/>
      <c r="Z321" s="32"/>
      <c r="AA321" s="32"/>
      <c r="AB321" s="32"/>
      <c r="AC321" s="32"/>
      <c r="AD321" s="32"/>
      <c r="AE321" s="32"/>
      <c r="AT321" s="17" t="s">
        <v>137</v>
      </c>
      <c r="AU321" s="17" t="s">
        <v>80</v>
      </c>
    </row>
    <row r="322" spans="1:65" s="12" customFormat="1" ht="22.9" customHeight="1">
      <c r="B322" s="129"/>
      <c r="D322" s="130" t="s">
        <v>69</v>
      </c>
      <c r="E322" s="140" t="s">
        <v>309</v>
      </c>
      <c r="F322" s="140" t="s">
        <v>310</v>
      </c>
      <c r="I322" s="132"/>
      <c r="J322" s="141">
        <f>BK322</f>
        <v>0</v>
      </c>
      <c r="L322" s="129"/>
      <c r="M322" s="134"/>
      <c r="N322" s="135"/>
      <c r="O322" s="135"/>
      <c r="P322" s="136">
        <f>SUM(P323:P334)</f>
        <v>0</v>
      </c>
      <c r="Q322" s="135"/>
      <c r="R322" s="136">
        <f>SUM(R323:R334)</f>
        <v>0</v>
      </c>
      <c r="S322" s="135"/>
      <c r="T322" s="137">
        <f>SUM(T323:T334)</f>
        <v>0</v>
      </c>
      <c r="AR322" s="130" t="s">
        <v>78</v>
      </c>
      <c r="AT322" s="138" t="s">
        <v>69</v>
      </c>
      <c r="AU322" s="138" t="s">
        <v>78</v>
      </c>
      <c r="AY322" s="130" t="s">
        <v>128</v>
      </c>
      <c r="BK322" s="139">
        <f>SUM(BK323:BK334)</f>
        <v>0</v>
      </c>
    </row>
    <row r="323" spans="1:65" s="2" customFormat="1" ht="49.15" customHeight="1">
      <c r="A323" s="32"/>
      <c r="B323" s="142"/>
      <c r="C323" s="143" t="s">
        <v>804</v>
      </c>
      <c r="D323" s="143" t="s">
        <v>130</v>
      </c>
      <c r="E323" s="144" t="s">
        <v>805</v>
      </c>
      <c r="F323" s="145" t="s">
        <v>806</v>
      </c>
      <c r="G323" s="146" t="s">
        <v>314</v>
      </c>
      <c r="H323" s="147">
        <v>36.423999999999999</v>
      </c>
      <c r="I323" s="148"/>
      <c r="J323" s="149">
        <f>ROUND(I323*H323,2)</f>
        <v>0</v>
      </c>
      <c r="K323" s="145" t="s">
        <v>134</v>
      </c>
      <c r="L323" s="33"/>
      <c r="M323" s="150" t="s">
        <v>3</v>
      </c>
      <c r="N323" s="151" t="s">
        <v>41</v>
      </c>
      <c r="O323" s="53"/>
      <c r="P323" s="152">
        <f>O323*H323</f>
        <v>0</v>
      </c>
      <c r="Q323" s="152">
        <v>0</v>
      </c>
      <c r="R323" s="152">
        <f>Q323*H323</f>
        <v>0</v>
      </c>
      <c r="S323" s="152">
        <v>0</v>
      </c>
      <c r="T323" s="153">
        <f>S323*H323</f>
        <v>0</v>
      </c>
      <c r="U323" s="32"/>
      <c r="V323" s="32"/>
      <c r="W323" s="32"/>
      <c r="X323" s="32"/>
      <c r="Y323" s="32"/>
      <c r="Z323" s="32"/>
      <c r="AA323" s="32"/>
      <c r="AB323" s="32"/>
      <c r="AC323" s="32"/>
      <c r="AD323" s="32"/>
      <c r="AE323" s="32"/>
      <c r="AR323" s="154" t="s">
        <v>135</v>
      </c>
      <c r="AT323" s="154" t="s">
        <v>130</v>
      </c>
      <c r="AU323" s="154" t="s">
        <v>80</v>
      </c>
      <c r="AY323" s="17" t="s">
        <v>128</v>
      </c>
      <c r="BE323" s="155">
        <f>IF(N323="základní",J323,0)</f>
        <v>0</v>
      </c>
      <c r="BF323" s="155">
        <f>IF(N323="snížená",J323,0)</f>
        <v>0</v>
      </c>
      <c r="BG323" s="155">
        <f>IF(N323="zákl. přenesená",J323,0)</f>
        <v>0</v>
      </c>
      <c r="BH323" s="155">
        <f>IF(N323="sníž. přenesená",J323,0)</f>
        <v>0</v>
      </c>
      <c r="BI323" s="155">
        <f>IF(N323="nulová",J323,0)</f>
        <v>0</v>
      </c>
      <c r="BJ323" s="17" t="s">
        <v>78</v>
      </c>
      <c r="BK323" s="155">
        <f>ROUND(I323*H323,2)</f>
        <v>0</v>
      </c>
      <c r="BL323" s="17" t="s">
        <v>135</v>
      </c>
      <c r="BM323" s="154" t="s">
        <v>807</v>
      </c>
    </row>
    <row r="324" spans="1:65" s="2" customFormat="1" ht="90">
      <c r="A324" s="32"/>
      <c r="B324" s="33"/>
      <c r="C324" s="32"/>
      <c r="D324" s="156" t="s">
        <v>137</v>
      </c>
      <c r="E324" s="32"/>
      <c r="F324" s="157" t="s">
        <v>808</v>
      </c>
      <c r="G324" s="32"/>
      <c r="H324" s="32"/>
      <c r="I324" s="158"/>
      <c r="J324" s="32"/>
      <c r="K324" s="32"/>
      <c r="L324" s="33"/>
      <c r="M324" s="159"/>
      <c r="N324" s="160"/>
      <c r="O324" s="53"/>
      <c r="P324" s="53"/>
      <c r="Q324" s="53"/>
      <c r="R324" s="53"/>
      <c r="S324" s="53"/>
      <c r="T324" s="54"/>
      <c r="U324" s="32"/>
      <c r="V324" s="32"/>
      <c r="W324" s="32"/>
      <c r="X324" s="32"/>
      <c r="Y324" s="32"/>
      <c r="Z324" s="32"/>
      <c r="AA324" s="32"/>
      <c r="AB324" s="32"/>
      <c r="AC324" s="32"/>
      <c r="AD324" s="32"/>
      <c r="AE324" s="32"/>
      <c r="AT324" s="17" t="s">
        <v>137</v>
      </c>
      <c r="AU324" s="17" t="s">
        <v>80</v>
      </c>
    </row>
    <row r="325" spans="1:65" s="2" customFormat="1" ht="37.9" customHeight="1">
      <c r="A325" s="32"/>
      <c r="B325" s="142"/>
      <c r="C325" s="143" t="s">
        <v>809</v>
      </c>
      <c r="D325" s="143" t="s">
        <v>130</v>
      </c>
      <c r="E325" s="144" t="s">
        <v>810</v>
      </c>
      <c r="F325" s="145" t="s">
        <v>811</v>
      </c>
      <c r="G325" s="146" t="s">
        <v>314</v>
      </c>
      <c r="H325" s="147">
        <v>36.423999999999999</v>
      </c>
      <c r="I325" s="148"/>
      <c r="J325" s="149">
        <f>ROUND(I325*H325,2)</f>
        <v>0</v>
      </c>
      <c r="K325" s="145" t="s">
        <v>134</v>
      </c>
      <c r="L325" s="33"/>
      <c r="M325" s="150" t="s">
        <v>3</v>
      </c>
      <c r="N325" s="151" t="s">
        <v>41</v>
      </c>
      <c r="O325" s="53"/>
      <c r="P325" s="152">
        <f>O325*H325</f>
        <v>0</v>
      </c>
      <c r="Q325" s="152">
        <v>0</v>
      </c>
      <c r="R325" s="152">
        <f>Q325*H325</f>
        <v>0</v>
      </c>
      <c r="S325" s="152">
        <v>0</v>
      </c>
      <c r="T325" s="153">
        <f>S325*H325</f>
        <v>0</v>
      </c>
      <c r="U325" s="32"/>
      <c r="V325" s="32"/>
      <c r="W325" s="32"/>
      <c r="X325" s="32"/>
      <c r="Y325" s="32"/>
      <c r="Z325" s="32"/>
      <c r="AA325" s="32"/>
      <c r="AB325" s="32"/>
      <c r="AC325" s="32"/>
      <c r="AD325" s="32"/>
      <c r="AE325" s="32"/>
      <c r="AR325" s="154" t="s">
        <v>135</v>
      </c>
      <c r="AT325" s="154" t="s">
        <v>130</v>
      </c>
      <c r="AU325" s="154" t="s">
        <v>80</v>
      </c>
      <c r="AY325" s="17" t="s">
        <v>128</v>
      </c>
      <c r="BE325" s="155">
        <f>IF(N325="základní",J325,0)</f>
        <v>0</v>
      </c>
      <c r="BF325" s="155">
        <f>IF(N325="snížená",J325,0)</f>
        <v>0</v>
      </c>
      <c r="BG325" s="155">
        <f>IF(N325="zákl. přenesená",J325,0)</f>
        <v>0</v>
      </c>
      <c r="BH325" s="155">
        <f>IF(N325="sníž. přenesená",J325,0)</f>
        <v>0</v>
      </c>
      <c r="BI325" s="155">
        <f>IF(N325="nulová",J325,0)</f>
        <v>0</v>
      </c>
      <c r="BJ325" s="17" t="s">
        <v>78</v>
      </c>
      <c r="BK325" s="155">
        <f>ROUND(I325*H325,2)</f>
        <v>0</v>
      </c>
      <c r="BL325" s="17" t="s">
        <v>135</v>
      </c>
      <c r="BM325" s="154" t="s">
        <v>812</v>
      </c>
    </row>
    <row r="326" spans="1:65" s="2" customFormat="1" ht="252">
      <c r="A326" s="32"/>
      <c r="B326" s="33"/>
      <c r="C326" s="32"/>
      <c r="D326" s="156" t="s">
        <v>137</v>
      </c>
      <c r="E326" s="32"/>
      <c r="F326" s="157" t="s">
        <v>813</v>
      </c>
      <c r="G326" s="32"/>
      <c r="H326" s="32"/>
      <c r="I326" s="158"/>
      <c r="J326" s="32"/>
      <c r="K326" s="32"/>
      <c r="L326" s="33"/>
      <c r="M326" s="159"/>
      <c r="N326" s="160"/>
      <c r="O326" s="53"/>
      <c r="P326" s="53"/>
      <c r="Q326" s="53"/>
      <c r="R326" s="53"/>
      <c r="S326" s="53"/>
      <c r="T326" s="54"/>
      <c r="U326" s="32"/>
      <c r="V326" s="32"/>
      <c r="W326" s="32"/>
      <c r="X326" s="32"/>
      <c r="Y326" s="32"/>
      <c r="Z326" s="32"/>
      <c r="AA326" s="32"/>
      <c r="AB326" s="32"/>
      <c r="AC326" s="32"/>
      <c r="AD326" s="32"/>
      <c r="AE326" s="32"/>
      <c r="AT326" s="17" t="s">
        <v>137</v>
      </c>
      <c r="AU326" s="17" t="s">
        <v>80</v>
      </c>
    </row>
    <row r="327" spans="1:65" s="2" customFormat="1" ht="49.15" customHeight="1">
      <c r="A327" s="32"/>
      <c r="B327" s="142"/>
      <c r="C327" s="143" t="s">
        <v>814</v>
      </c>
      <c r="D327" s="143" t="s">
        <v>130</v>
      </c>
      <c r="E327" s="144" t="s">
        <v>815</v>
      </c>
      <c r="F327" s="145" t="s">
        <v>816</v>
      </c>
      <c r="G327" s="146" t="s">
        <v>314</v>
      </c>
      <c r="H327" s="147">
        <v>109.27200000000001</v>
      </c>
      <c r="I327" s="148"/>
      <c r="J327" s="149">
        <f>ROUND(I327*H327,2)</f>
        <v>0</v>
      </c>
      <c r="K327" s="145" t="s">
        <v>134</v>
      </c>
      <c r="L327" s="33"/>
      <c r="M327" s="150" t="s">
        <v>3</v>
      </c>
      <c r="N327" s="151" t="s">
        <v>41</v>
      </c>
      <c r="O327" s="53"/>
      <c r="P327" s="152">
        <f>O327*H327</f>
        <v>0</v>
      </c>
      <c r="Q327" s="152">
        <v>0</v>
      </c>
      <c r="R327" s="152">
        <f>Q327*H327</f>
        <v>0</v>
      </c>
      <c r="S327" s="152">
        <v>0</v>
      </c>
      <c r="T327" s="153">
        <f>S327*H327</f>
        <v>0</v>
      </c>
      <c r="U327" s="32"/>
      <c r="V327" s="32"/>
      <c r="W327" s="32"/>
      <c r="X327" s="32"/>
      <c r="Y327" s="32"/>
      <c r="Z327" s="32"/>
      <c r="AA327" s="32"/>
      <c r="AB327" s="32"/>
      <c r="AC327" s="32"/>
      <c r="AD327" s="32"/>
      <c r="AE327" s="32"/>
      <c r="AR327" s="154" t="s">
        <v>135</v>
      </c>
      <c r="AT327" s="154" t="s">
        <v>130</v>
      </c>
      <c r="AU327" s="154" t="s">
        <v>80</v>
      </c>
      <c r="AY327" s="17" t="s">
        <v>128</v>
      </c>
      <c r="BE327" s="155">
        <f>IF(N327="základní",J327,0)</f>
        <v>0</v>
      </c>
      <c r="BF327" s="155">
        <f>IF(N327="snížená",J327,0)</f>
        <v>0</v>
      </c>
      <c r="BG327" s="155">
        <f>IF(N327="zákl. přenesená",J327,0)</f>
        <v>0</v>
      </c>
      <c r="BH327" s="155">
        <f>IF(N327="sníž. přenesená",J327,0)</f>
        <v>0</v>
      </c>
      <c r="BI327" s="155">
        <f>IF(N327="nulová",J327,0)</f>
        <v>0</v>
      </c>
      <c r="BJ327" s="17" t="s">
        <v>78</v>
      </c>
      <c r="BK327" s="155">
        <f>ROUND(I327*H327,2)</f>
        <v>0</v>
      </c>
      <c r="BL327" s="17" t="s">
        <v>135</v>
      </c>
      <c r="BM327" s="154" t="s">
        <v>817</v>
      </c>
    </row>
    <row r="328" spans="1:65" s="2" customFormat="1" ht="252">
      <c r="A328" s="32"/>
      <c r="B328" s="33"/>
      <c r="C328" s="32"/>
      <c r="D328" s="156" t="s">
        <v>137</v>
      </c>
      <c r="E328" s="32"/>
      <c r="F328" s="157" t="s">
        <v>813</v>
      </c>
      <c r="G328" s="32"/>
      <c r="H328" s="32"/>
      <c r="I328" s="158"/>
      <c r="J328" s="32"/>
      <c r="K328" s="32"/>
      <c r="L328" s="33"/>
      <c r="M328" s="159"/>
      <c r="N328" s="160"/>
      <c r="O328" s="53"/>
      <c r="P328" s="53"/>
      <c r="Q328" s="53"/>
      <c r="R328" s="53"/>
      <c r="S328" s="53"/>
      <c r="T328" s="54"/>
      <c r="U328" s="32"/>
      <c r="V328" s="32"/>
      <c r="W328" s="32"/>
      <c r="X328" s="32"/>
      <c r="Y328" s="32"/>
      <c r="Z328" s="32"/>
      <c r="AA328" s="32"/>
      <c r="AB328" s="32"/>
      <c r="AC328" s="32"/>
      <c r="AD328" s="32"/>
      <c r="AE328" s="32"/>
      <c r="AT328" s="17" t="s">
        <v>137</v>
      </c>
      <c r="AU328" s="17" t="s">
        <v>80</v>
      </c>
    </row>
    <row r="329" spans="1:65" s="13" customFormat="1">
      <c r="B329" s="161"/>
      <c r="D329" s="156" t="s">
        <v>139</v>
      </c>
      <c r="F329" s="163" t="s">
        <v>818</v>
      </c>
      <c r="H329" s="164">
        <v>109.27200000000001</v>
      </c>
      <c r="I329" s="165"/>
      <c r="L329" s="161"/>
      <c r="M329" s="166"/>
      <c r="N329" s="167"/>
      <c r="O329" s="167"/>
      <c r="P329" s="167"/>
      <c r="Q329" s="167"/>
      <c r="R329" s="167"/>
      <c r="S329" s="167"/>
      <c r="T329" s="168"/>
      <c r="AT329" s="162" t="s">
        <v>139</v>
      </c>
      <c r="AU329" s="162" t="s">
        <v>80</v>
      </c>
      <c r="AV329" s="13" t="s">
        <v>80</v>
      </c>
      <c r="AW329" s="13" t="s">
        <v>4</v>
      </c>
      <c r="AX329" s="13" t="s">
        <v>78</v>
      </c>
      <c r="AY329" s="162" t="s">
        <v>128</v>
      </c>
    </row>
    <row r="330" spans="1:65" s="2" customFormat="1" ht="49.15" customHeight="1">
      <c r="A330" s="32"/>
      <c r="B330" s="142"/>
      <c r="C330" s="143" t="s">
        <v>819</v>
      </c>
      <c r="D330" s="143" t="s">
        <v>130</v>
      </c>
      <c r="E330" s="144" t="s">
        <v>820</v>
      </c>
      <c r="F330" s="145" t="s">
        <v>821</v>
      </c>
      <c r="G330" s="146" t="s">
        <v>314</v>
      </c>
      <c r="H330" s="147">
        <v>36.423999999999999</v>
      </c>
      <c r="I330" s="148"/>
      <c r="J330" s="149">
        <f>ROUND(I330*H330,2)</f>
        <v>0</v>
      </c>
      <c r="K330" s="145" t="s">
        <v>134</v>
      </c>
      <c r="L330" s="33"/>
      <c r="M330" s="150" t="s">
        <v>3</v>
      </c>
      <c r="N330" s="151" t="s">
        <v>41</v>
      </c>
      <c r="O330" s="53"/>
      <c r="P330" s="152">
        <f>O330*H330</f>
        <v>0</v>
      </c>
      <c r="Q330" s="152">
        <v>0</v>
      </c>
      <c r="R330" s="152">
        <f>Q330*H330</f>
        <v>0</v>
      </c>
      <c r="S330" s="152">
        <v>0</v>
      </c>
      <c r="T330" s="153">
        <f>S330*H330</f>
        <v>0</v>
      </c>
      <c r="U330" s="32"/>
      <c r="V330" s="32"/>
      <c r="W330" s="32"/>
      <c r="X330" s="32"/>
      <c r="Y330" s="32"/>
      <c r="Z330" s="32"/>
      <c r="AA330" s="32"/>
      <c r="AB330" s="32"/>
      <c r="AC330" s="32"/>
      <c r="AD330" s="32"/>
      <c r="AE330" s="32"/>
      <c r="AR330" s="154" t="s">
        <v>135</v>
      </c>
      <c r="AT330" s="154" t="s">
        <v>130</v>
      </c>
      <c r="AU330" s="154" t="s">
        <v>80</v>
      </c>
      <c r="AY330" s="17" t="s">
        <v>128</v>
      </c>
      <c r="BE330" s="155">
        <f>IF(N330="základní",J330,0)</f>
        <v>0</v>
      </c>
      <c r="BF330" s="155">
        <f>IF(N330="snížená",J330,0)</f>
        <v>0</v>
      </c>
      <c r="BG330" s="155">
        <f>IF(N330="zákl. přenesená",J330,0)</f>
        <v>0</v>
      </c>
      <c r="BH330" s="155">
        <f>IF(N330="sníž. přenesená",J330,0)</f>
        <v>0</v>
      </c>
      <c r="BI330" s="155">
        <f>IF(N330="nulová",J330,0)</f>
        <v>0</v>
      </c>
      <c r="BJ330" s="17" t="s">
        <v>78</v>
      </c>
      <c r="BK330" s="155">
        <f>ROUND(I330*H330,2)</f>
        <v>0</v>
      </c>
      <c r="BL330" s="17" t="s">
        <v>135</v>
      </c>
      <c r="BM330" s="154" t="s">
        <v>822</v>
      </c>
    </row>
    <row r="331" spans="1:65" s="2" customFormat="1" ht="252">
      <c r="A331" s="32"/>
      <c r="B331" s="33"/>
      <c r="C331" s="32"/>
      <c r="D331" s="156" t="s">
        <v>137</v>
      </c>
      <c r="E331" s="32"/>
      <c r="F331" s="157" t="s">
        <v>813</v>
      </c>
      <c r="G331" s="32"/>
      <c r="H331" s="32"/>
      <c r="I331" s="158"/>
      <c r="J331" s="32"/>
      <c r="K331" s="32"/>
      <c r="L331" s="33"/>
      <c r="M331" s="159"/>
      <c r="N331" s="160"/>
      <c r="O331" s="53"/>
      <c r="P331" s="53"/>
      <c r="Q331" s="53"/>
      <c r="R331" s="53"/>
      <c r="S331" s="53"/>
      <c r="T331" s="54"/>
      <c r="U331" s="32"/>
      <c r="V331" s="32"/>
      <c r="W331" s="32"/>
      <c r="X331" s="32"/>
      <c r="Y331" s="32"/>
      <c r="Z331" s="32"/>
      <c r="AA331" s="32"/>
      <c r="AB331" s="32"/>
      <c r="AC331" s="32"/>
      <c r="AD331" s="32"/>
      <c r="AE331" s="32"/>
      <c r="AT331" s="17" t="s">
        <v>137</v>
      </c>
      <c r="AU331" s="17" t="s">
        <v>80</v>
      </c>
    </row>
    <row r="332" spans="1:65" s="2" customFormat="1" ht="24.25" customHeight="1">
      <c r="A332" s="32"/>
      <c r="B332" s="142"/>
      <c r="C332" s="177" t="s">
        <v>823</v>
      </c>
      <c r="D332" s="177" t="s">
        <v>284</v>
      </c>
      <c r="E332" s="178" t="s">
        <v>824</v>
      </c>
      <c r="F332" s="179" t="s">
        <v>825</v>
      </c>
      <c r="G332" s="180" t="s">
        <v>314</v>
      </c>
      <c r="H332" s="181">
        <v>14.513</v>
      </c>
      <c r="I332" s="182"/>
      <c r="J332" s="183">
        <f>ROUND(I332*H332,2)</f>
        <v>0</v>
      </c>
      <c r="K332" s="179" t="s">
        <v>134</v>
      </c>
      <c r="L332" s="184"/>
      <c r="M332" s="185" t="s">
        <v>3</v>
      </c>
      <c r="N332" s="186" t="s">
        <v>41</v>
      </c>
      <c r="O332" s="53"/>
      <c r="P332" s="152">
        <f>O332*H332</f>
        <v>0</v>
      </c>
      <c r="Q332" s="152">
        <v>0</v>
      </c>
      <c r="R332" s="152">
        <f>Q332*H332</f>
        <v>0</v>
      </c>
      <c r="S332" s="152">
        <v>0</v>
      </c>
      <c r="T332" s="153">
        <f>S332*H332</f>
        <v>0</v>
      </c>
      <c r="U332" s="32"/>
      <c r="V332" s="32"/>
      <c r="W332" s="32"/>
      <c r="X332" s="32"/>
      <c r="Y332" s="32"/>
      <c r="Z332" s="32"/>
      <c r="AA332" s="32"/>
      <c r="AB332" s="32"/>
      <c r="AC332" s="32"/>
      <c r="AD332" s="32"/>
      <c r="AE332" s="32"/>
      <c r="AR332" s="154" t="s">
        <v>170</v>
      </c>
      <c r="AT332" s="154" t="s">
        <v>284</v>
      </c>
      <c r="AU332" s="154" t="s">
        <v>80</v>
      </c>
      <c r="AY332" s="17" t="s">
        <v>128</v>
      </c>
      <c r="BE332" s="155">
        <f>IF(N332="základní",J332,0)</f>
        <v>0</v>
      </c>
      <c r="BF332" s="155">
        <f>IF(N332="snížená",J332,0)</f>
        <v>0</v>
      </c>
      <c r="BG332" s="155">
        <f>IF(N332="zákl. přenesená",J332,0)</f>
        <v>0</v>
      </c>
      <c r="BH332" s="155">
        <f>IF(N332="sníž. přenesená",J332,0)</f>
        <v>0</v>
      </c>
      <c r="BI332" s="155">
        <f>IF(N332="nulová",J332,0)</f>
        <v>0</v>
      </c>
      <c r="BJ332" s="17" t="s">
        <v>78</v>
      </c>
      <c r="BK332" s="155">
        <f>ROUND(I332*H332,2)</f>
        <v>0</v>
      </c>
      <c r="BL332" s="17" t="s">
        <v>135</v>
      </c>
      <c r="BM332" s="154" t="s">
        <v>826</v>
      </c>
    </row>
    <row r="333" spans="1:65" s="2" customFormat="1" ht="24.25" customHeight="1">
      <c r="A333" s="32"/>
      <c r="B333" s="142"/>
      <c r="C333" s="177" t="s">
        <v>827</v>
      </c>
      <c r="D333" s="177" t="s">
        <v>284</v>
      </c>
      <c r="E333" s="178" t="s">
        <v>828</v>
      </c>
      <c r="F333" s="179" t="s">
        <v>829</v>
      </c>
      <c r="G333" s="180" t="s">
        <v>314</v>
      </c>
      <c r="H333" s="181">
        <v>6.6520000000000001</v>
      </c>
      <c r="I333" s="182"/>
      <c r="J333" s="183">
        <f>ROUND(I333*H333,2)</f>
        <v>0</v>
      </c>
      <c r="K333" s="179" t="s">
        <v>134</v>
      </c>
      <c r="L333" s="184"/>
      <c r="M333" s="185" t="s">
        <v>3</v>
      </c>
      <c r="N333" s="186" t="s">
        <v>41</v>
      </c>
      <c r="O333" s="53"/>
      <c r="P333" s="152">
        <f>O333*H333</f>
        <v>0</v>
      </c>
      <c r="Q333" s="152">
        <v>0</v>
      </c>
      <c r="R333" s="152">
        <f>Q333*H333</f>
        <v>0</v>
      </c>
      <c r="S333" s="152">
        <v>0</v>
      </c>
      <c r="T333" s="153">
        <f>S333*H333</f>
        <v>0</v>
      </c>
      <c r="U333" s="32"/>
      <c r="V333" s="32"/>
      <c r="W333" s="32"/>
      <c r="X333" s="32"/>
      <c r="Y333" s="32"/>
      <c r="Z333" s="32"/>
      <c r="AA333" s="32"/>
      <c r="AB333" s="32"/>
      <c r="AC333" s="32"/>
      <c r="AD333" s="32"/>
      <c r="AE333" s="32"/>
      <c r="AR333" s="154" t="s">
        <v>170</v>
      </c>
      <c r="AT333" s="154" t="s">
        <v>284</v>
      </c>
      <c r="AU333" s="154" t="s">
        <v>80</v>
      </c>
      <c r="AY333" s="17" t="s">
        <v>128</v>
      </c>
      <c r="BE333" s="155">
        <f>IF(N333="základní",J333,0)</f>
        <v>0</v>
      </c>
      <c r="BF333" s="155">
        <f>IF(N333="snížená",J333,0)</f>
        <v>0</v>
      </c>
      <c r="BG333" s="155">
        <f>IF(N333="zákl. přenesená",J333,0)</f>
        <v>0</v>
      </c>
      <c r="BH333" s="155">
        <f>IF(N333="sníž. přenesená",J333,0)</f>
        <v>0</v>
      </c>
      <c r="BI333" s="155">
        <f>IF(N333="nulová",J333,0)</f>
        <v>0</v>
      </c>
      <c r="BJ333" s="17" t="s">
        <v>78</v>
      </c>
      <c r="BK333" s="155">
        <f>ROUND(I333*H333,2)</f>
        <v>0</v>
      </c>
      <c r="BL333" s="17" t="s">
        <v>135</v>
      </c>
      <c r="BM333" s="154" t="s">
        <v>830</v>
      </c>
    </row>
    <row r="334" spans="1:65" s="2" customFormat="1" ht="24.25" customHeight="1">
      <c r="A334" s="32"/>
      <c r="B334" s="142"/>
      <c r="C334" s="177" t="s">
        <v>831</v>
      </c>
      <c r="D334" s="177" t="s">
        <v>284</v>
      </c>
      <c r="E334" s="178" t="s">
        <v>832</v>
      </c>
      <c r="F334" s="179" t="s">
        <v>833</v>
      </c>
      <c r="G334" s="180" t="s">
        <v>314</v>
      </c>
      <c r="H334" s="181">
        <v>12.209</v>
      </c>
      <c r="I334" s="182"/>
      <c r="J334" s="183">
        <f>ROUND(I334*H334,2)</f>
        <v>0</v>
      </c>
      <c r="K334" s="179" t="s">
        <v>134</v>
      </c>
      <c r="L334" s="184"/>
      <c r="M334" s="185" t="s">
        <v>3</v>
      </c>
      <c r="N334" s="186" t="s">
        <v>41</v>
      </c>
      <c r="O334" s="53"/>
      <c r="P334" s="152">
        <f>O334*H334</f>
        <v>0</v>
      </c>
      <c r="Q334" s="152">
        <v>0</v>
      </c>
      <c r="R334" s="152">
        <f>Q334*H334</f>
        <v>0</v>
      </c>
      <c r="S334" s="152">
        <v>0</v>
      </c>
      <c r="T334" s="153">
        <f>S334*H334</f>
        <v>0</v>
      </c>
      <c r="U334" s="32"/>
      <c r="V334" s="32"/>
      <c r="W334" s="32"/>
      <c r="X334" s="32"/>
      <c r="Y334" s="32"/>
      <c r="Z334" s="32"/>
      <c r="AA334" s="32"/>
      <c r="AB334" s="32"/>
      <c r="AC334" s="32"/>
      <c r="AD334" s="32"/>
      <c r="AE334" s="32"/>
      <c r="AR334" s="154" t="s">
        <v>170</v>
      </c>
      <c r="AT334" s="154" t="s">
        <v>284</v>
      </c>
      <c r="AU334" s="154" t="s">
        <v>80</v>
      </c>
      <c r="AY334" s="17" t="s">
        <v>128</v>
      </c>
      <c r="BE334" s="155">
        <f>IF(N334="základní",J334,0)</f>
        <v>0</v>
      </c>
      <c r="BF334" s="155">
        <f>IF(N334="snížená",J334,0)</f>
        <v>0</v>
      </c>
      <c r="BG334" s="155">
        <f>IF(N334="zákl. přenesená",J334,0)</f>
        <v>0</v>
      </c>
      <c r="BH334" s="155">
        <f>IF(N334="sníž. přenesená",J334,0)</f>
        <v>0</v>
      </c>
      <c r="BI334" s="155">
        <f>IF(N334="nulová",J334,0)</f>
        <v>0</v>
      </c>
      <c r="BJ334" s="17" t="s">
        <v>78</v>
      </c>
      <c r="BK334" s="155">
        <f>ROUND(I334*H334,2)</f>
        <v>0</v>
      </c>
      <c r="BL334" s="17" t="s">
        <v>135</v>
      </c>
      <c r="BM334" s="154" t="s">
        <v>834</v>
      </c>
    </row>
    <row r="335" spans="1:65" s="12" customFormat="1" ht="22.9" customHeight="1">
      <c r="B335" s="129"/>
      <c r="D335" s="130" t="s">
        <v>69</v>
      </c>
      <c r="E335" s="140" t="s">
        <v>317</v>
      </c>
      <c r="F335" s="140" t="s">
        <v>318</v>
      </c>
      <c r="I335" s="132"/>
      <c r="J335" s="141">
        <f>BK335</f>
        <v>0</v>
      </c>
      <c r="L335" s="129"/>
      <c r="M335" s="134"/>
      <c r="N335" s="135"/>
      <c r="O335" s="135"/>
      <c r="P335" s="136">
        <f>P336</f>
        <v>0</v>
      </c>
      <c r="Q335" s="135"/>
      <c r="R335" s="136">
        <f>R336</f>
        <v>0</v>
      </c>
      <c r="S335" s="135"/>
      <c r="T335" s="137">
        <f>T336</f>
        <v>0</v>
      </c>
      <c r="AR335" s="130" t="s">
        <v>78</v>
      </c>
      <c r="AT335" s="138" t="s">
        <v>69</v>
      </c>
      <c r="AU335" s="138" t="s">
        <v>78</v>
      </c>
      <c r="AY335" s="130" t="s">
        <v>128</v>
      </c>
      <c r="BK335" s="139">
        <f>BK336</f>
        <v>0</v>
      </c>
    </row>
    <row r="336" spans="1:65" s="2" customFormat="1" ht="37.9" customHeight="1">
      <c r="A336" s="32"/>
      <c r="B336" s="142"/>
      <c r="C336" s="143" t="s">
        <v>835</v>
      </c>
      <c r="D336" s="143" t="s">
        <v>130</v>
      </c>
      <c r="E336" s="144" t="s">
        <v>455</v>
      </c>
      <c r="F336" s="145" t="s">
        <v>456</v>
      </c>
      <c r="G336" s="146" t="s">
        <v>314</v>
      </c>
      <c r="H336" s="147">
        <v>119.077</v>
      </c>
      <c r="I336" s="148"/>
      <c r="J336" s="149">
        <f>ROUND(I336*H336,2)</f>
        <v>0</v>
      </c>
      <c r="K336" s="145" t="s">
        <v>134</v>
      </c>
      <c r="L336" s="33"/>
      <c r="M336" s="150" t="s">
        <v>3</v>
      </c>
      <c r="N336" s="151" t="s">
        <v>41</v>
      </c>
      <c r="O336" s="53"/>
      <c r="P336" s="152">
        <f>O336*H336</f>
        <v>0</v>
      </c>
      <c r="Q336" s="152">
        <v>0</v>
      </c>
      <c r="R336" s="152">
        <f>Q336*H336</f>
        <v>0</v>
      </c>
      <c r="S336" s="152">
        <v>0</v>
      </c>
      <c r="T336" s="153">
        <f>S336*H336</f>
        <v>0</v>
      </c>
      <c r="U336" s="32"/>
      <c r="V336" s="32"/>
      <c r="W336" s="32"/>
      <c r="X336" s="32"/>
      <c r="Y336" s="32"/>
      <c r="Z336" s="32"/>
      <c r="AA336" s="32"/>
      <c r="AB336" s="32"/>
      <c r="AC336" s="32"/>
      <c r="AD336" s="32"/>
      <c r="AE336" s="32"/>
      <c r="AR336" s="154" t="s">
        <v>135</v>
      </c>
      <c r="AT336" s="154" t="s">
        <v>130</v>
      </c>
      <c r="AU336" s="154" t="s">
        <v>80</v>
      </c>
      <c r="AY336" s="17" t="s">
        <v>128</v>
      </c>
      <c r="BE336" s="155">
        <f>IF(N336="základní",J336,0)</f>
        <v>0</v>
      </c>
      <c r="BF336" s="155">
        <f>IF(N336="snížená",J336,0)</f>
        <v>0</v>
      </c>
      <c r="BG336" s="155">
        <f>IF(N336="zákl. přenesená",J336,0)</f>
        <v>0</v>
      </c>
      <c r="BH336" s="155">
        <f>IF(N336="sníž. přenesená",J336,0)</f>
        <v>0</v>
      </c>
      <c r="BI336" s="155">
        <f>IF(N336="nulová",J336,0)</f>
        <v>0</v>
      </c>
      <c r="BJ336" s="17" t="s">
        <v>78</v>
      </c>
      <c r="BK336" s="155">
        <f>ROUND(I336*H336,2)</f>
        <v>0</v>
      </c>
      <c r="BL336" s="17" t="s">
        <v>135</v>
      </c>
      <c r="BM336" s="154" t="s">
        <v>836</v>
      </c>
    </row>
    <row r="337" spans="1:65" s="12" customFormat="1" ht="25.9" customHeight="1">
      <c r="B337" s="129"/>
      <c r="D337" s="130" t="s">
        <v>69</v>
      </c>
      <c r="E337" s="131" t="s">
        <v>837</v>
      </c>
      <c r="F337" s="131" t="s">
        <v>838</v>
      </c>
      <c r="I337" s="132"/>
      <c r="J337" s="133">
        <f>BK337</f>
        <v>0</v>
      </c>
      <c r="L337" s="129"/>
      <c r="M337" s="134"/>
      <c r="N337" s="135"/>
      <c r="O337" s="135"/>
      <c r="P337" s="136">
        <f>P338</f>
        <v>0</v>
      </c>
      <c r="Q337" s="135"/>
      <c r="R337" s="136">
        <f>R338</f>
        <v>0.41081999999999996</v>
      </c>
      <c r="S337" s="135"/>
      <c r="T337" s="137">
        <f>T338</f>
        <v>9.6000000000000002E-2</v>
      </c>
      <c r="AR337" s="130" t="s">
        <v>80</v>
      </c>
      <c r="AT337" s="138" t="s">
        <v>69</v>
      </c>
      <c r="AU337" s="138" t="s">
        <v>70</v>
      </c>
      <c r="AY337" s="130" t="s">
        <v>128</v>
      </c>
      <c r="BK337" s="139">
        <f>BK338</f>
        <v>0</v>
      </c>
    </row>
    <row r="338" spans="1:65" s="12" customFormat="1" ht="22.9" customHeight="1">
      <c r="B338" s="129"/>
      <c r="D338" s="130" t="s">
        <v>69</v>
      </c>
      <c r="E338" s="140" t="s">
        <v>839</v>
      </c>
      <c r="F338" s="140" t="s">
        <v>840</v>
      </c>
      <c r="I338" s="132"/>
      <c r="J338" s="141">
        <f>BK338</f>
        <v>0</v>
      </c>
      <c r="L338" s="129"/>
      <c r="M338" s="134"/>
      <c r="N338" s="135"/>
      <c r="O338" s="135"/>
      <c r="P338" s="136">
        <f>SUM(P339:P360)</f>
        <v>0</v>
      </c>
      <c r="Q338" s="135"/>
      <c r="R338" s="136">
        <f>SUM(R339:R360)</f>
        <v>0.41081999999999996</v>
      </c>
      <c r="S338" s="135"/>
      <c r="T338" s="137">
        <f>SUM(T339:T360)</f>
        <v>9.6000000000000002E-2</v>
      </c>
      <c r="AR338" s="130" t="s">
        <v>80</v>
      </c>
      <c r="AT338" s="138" t="s">
        <v>69</v>
      </c>
      <c r="AU338" s="138" t="s">
        <v>78</v>
      </c>
      <c r="AY338" s="130" t="s">
        <v>128</v>
      </c>
      <c r="BK338" s="139">
        <f>SUM(BK339:BK360)</f>
        <v>0</v>
      </c>
    </row>
    <row r="339" spans="1:65" s="2" customFormat="1" ht="14.5" customHeight="1">
      <c r="A339" s="32"/>
      <c r="B339" s="142"/>
      <c r="C339" s="143" t="s">
        <v>841</v>
      </c>
      <c r="D339" s="143" t="s">
        <v>130</v>
      </c>
      <c r="E339" s="144" t="s">
        <v>842</v>
      </c>
      <c r="F339" s="145" t="s">
        <v>843</v>
      </c>
      <c r="G339" s="146" t="s">
        <v>264</v>
      </c>
      <c r="H339" s="147">
        <v>1</v>
      </c>
      <c r="I339" s="148"/>
      <c r="J339" s="149">
        <f>ROUND(I339*H339,2)</f>
        <v>0</v>
      </c>
      <c r="K339" s="145" t="s">
        <v>3</v>
      </c>
      <c r="L339" s="33"/>
      <c r="M339" s="150" t="s">
        <v>3</v>
      </c>
      <c r="N339" s="151" t="s">
        <v>41</v>
      </c>
      <c r="O339" s="53"/>
      <c r="P339" s="152">
        <f>O339*H339</f>
        <v>0</v>
      </c>
      <c r="Q339" s="152">
        <v>0</v>
      </c>
      <c r="R339" s="152">
        <f>Q339*H339</f>
        <v>0</v>
      </c>
      <c r="S339" s="152">
        <v>0</v>
      </c>
      <c r="T339" s="153">
        <f>S339*H339</f>
        <v>0</v>
      </c>
      <c r="U339" s="32"/>
      <c r="V339" s="32"/>
      <c r="W339" s="32"/>
      <c r="X339" s="32"/>
      <c r="Y339" s="32"/>
      <c r="Z339" s="32"/>
      <c r="AA339" s="32"/>
      <c r="AB339" s="32"/>
      <c r="AC339" s="32"/>
      <c r="AD339" s="32"/>
      <c r="AE339" s="32"/>
      <c r="AR339" s="154" t="s">
        <v>204</v>
      </c>
      <c r="AT339" s="154" t="s">
        <v>130</v>
      </c>
      <c r="AU339" s="154" t="s">
        <v>80</v>
      </c>
      <c r="AY339" s="17" t="s">
        <v>128</v>
      </c>
      <c r="BE339" s="155">
        <f>IF(N339="základní",J339,0)</f>
        <v>0</v>
      </c>
      <c r="BF339" s="155">
        <f>IF(N339="snížená",J339,0)</f>
        <v>0</v>
      </c>
      <c r="BG339" s="155">
        <f>IF(N339="zákl. přenesená",J339,0)</f>
        <v>0</v>
      </c>
      <c r="BH339" s="155">
        <f>IF(N339="sníž. přenesená",J339,0)</f>
        <v>0</v>
      </c>
      <c r="BI339" s="155">
        <f>IF(N339="nulová",J339,0)</f>
        <v>0</v>
      </c>
      <c r="BJ339" s="17" t="s">
        <v>78</v>
      </c>
      <c r="BK339" s="155">
        <f>ROUND(I339*H339,2)</f>
        <v>0</v>
      </c>
      <c r="BL339" s="17" t="s">
        <v>204</v>
      </c>
      <c r="BM339" s="154" t="s">
        <v>844</v>
      </c>
    </row>
    <row r="340" spans="1:65" s="13" customFormat="1">
      <c r="B340" s="161"/>
      <c r="D340" s="156" t="s">
        <v>139</v>
      </c>
      <c r="E340" s="162" t="s">
        <v>3</v>
      </c>
      <c r="F340" s="163" t="s">
        <v>422</v>
      </c>
      <c r="H340" s="164">
        <v>1</v>
      </c>
      <c r="I340" s="165"/>
      <c r="L340" s="161"/>
      <c r="M340" s="166"/>
      <c r="N340" s="167"/>
      <c r="O340" s="167"/>
      <c r="P340" s="167"/>
      <c r="Q340" s="167"/>
      <c r="R340" s="167"/>
      <c r="S340" s="167"/>
      <c r="T340" s="168"/>
      <c r="AT340" s="162" t="s">
        <v>139</v>
      </c>
      <c r="AU340" s="162" t="s">
        <v>80</v>
      </c>
      <c r="AV340" s="13" t="s">
        <v>80</v>
      </c>
      <c r="AW340" s="13" t="s">
        <v>32</v>
      </c>
      <c r="AX340" s="13" t="s">
        <v>78</v>
      </c>
      <c r="AY340" s="162" t="s">
        <v>128</v>
      </c>
    </row>
    <row r="341" spans="1:65" s="2" customFormat="1" ht="24.25" customHeight="1">
      <c r="A341" s="32"/>
      <c r="B341" s="142"/>
      <c r="C341" s="143" t="s">
        <v>845</v>
      </c>
      <c r="D341" s="143" t="s">
        <v>130</v>
      </c>
      <c r="E341" s="144" t="s">
        <v>846</v>
      </c>
      <c r="F341" s="145" t="s">
        <v>847</v>
      </c>
      <c r="G341" s="146" t="s">
        <v>374</v>
      </c>
      <c r="H341" s="147">
        <v>305</v>
      </c>
      <c r="I341" s="148"/>
      <c r="J341" s="149">
        <f>ROUND(I341*H341,2)</f>
        <v>0</v>
      </c>
      <c r="K341" s="145" t="s">
        <v>3</v>
      </c>
      <c r="L341" s="33"/>
      <c r="M341" s="150" t="s">
        <v>3</v>
      </c>
      <c r="N341" s="151" t="s">
        <v>41</v>
      </c>
      <c r="O341" s="53"/>
      <c r="P341" s="152">
        <f>O341*H341</f>
        <v>0</v>
      </c>
      <c r="Q341" s="152">
        <v>0</v>
      </c>
      <c r="R341" s="152">
        <f>Q341*H341</f>
        <v>0</v>
      </c>
      <c r="S341" s="152">
        <v>0</v>
      </c>
      <c r="T341" s="153">
        <f>S341*H341</f>
        <v>0</v>
      </c>
      <c r="U341" s="32"/>
      <c r="V341" s="32"/>
      <c r="W341" s="32"/>
      <c r="X341" s="32"/>
      <c r="Y341" s="32"/>
      <c r="Z341" s="32"/>
      <c r="AA341" s="32"/>
      <c r="AB341" s="32"/>
      <c r="AC341" s="32"/>
      <c r="AD341" s="32"/>
      <c r="AE341" s="32"/>
      <c r="AR341" s="154" t="s">
        <v>204</v>
      </c>
      <c r="AT341" s="154" t="s">
        <v>130</v>
      </c>
      <c r="AU341" s="154" t="s">
        <v>80</v>
      </c>
      <c r="AY341" s="17" t="s">
        <v>128</v>
      </c>
      <c r="BE341" s="155">
        <f>IF(N341="základní",J341,0)</f>
        <v>0</v>
      </c>
      <c r="BF341" s="155">
        <f>IF(N341="snížená",J341,0)</f>
        <v>0</v>
      </c>
      <c r="BG341" s="155">
        <f>IF(N341="zákl. přenesená",J341,0)</f>
        <v>0</v>
      </c>
      <c r="BH341" s="155">
        <f>IF(N341="sníž. přenesená",J341,0)</f>
        <v>0</v>
      </c>
      <c r="BI341" s="155">
        <f>IF(N341="nulová",J341,0)</f>
        <v>0</v>
      </c>
      <c r="BJ341" s="17" t="s">
        <v>78</v>
      </c>
      <c r="BK341" s="155">
        <f>ROUND(I341*H341,2)</f>
        <v>0</v>
      </c>
      <c r="BL341" s="17" t="s">
        <v>204</v>
      </c>
      <c r="BM341" s="154" t="s">
        <v>848</v>
      </c>
    </row>
    <row r="342" spans="1:65" s="13" customFormat="1">
      <c r="B342" s="161"/>
      <c r="D342" s="156" t="s">
        <v>139</v>
      </c>
      <c r="E342" s="162" t="s">
        <v>3</v>
      </c>
      <c r="F342" s="163" t="s">
        <v>849</v>
      </c>
      <c r="H342" s="164">
        <v>305</v>
      </c>
      <c r="I342" s="165"/>
      <c r="L342" s="161"/>
      <c r="M342" s="166"/>
      <c r="N342" s="167"/>
      <c r="O342" s="167"/>
      <c r="P342" s="167"/>
      <c r="Q342" s="167"/>
      <c r="R342" s="167"/>
      <c r="S342" s="167"/>
      <c r="T342" s="168"/>
      <c r="AT342" s="162" t="s">
        <v>139</v>
      </c>
      <c r="AU342" s="162" t="s">
        <v>80</v>
      </c>
      <c r="AV342" s="13" t="s">
        <v>80</v>
      </c>
      <c r="AW342" s="13" t="s">
        <v>32</v>
      </c>
      <c r="AX342" s="13" t="s">
        <v>78</v>
      </c>
      <c r="AY342" s="162" t="s">
        <v>128</v>
      </c>
    </row>
    <row r="343" spans="1:65" s="2" customFormat="1" ht="14.5" customHeight="1">
      <c r="A343" s="32"/>
      <c r="B343" s="142"/>
      <c r="C343" s="177" t="s">
        <v>850</v>
      </c>
      <c r="D343" s="177" t="s">
        <v>284</v>
      </c>
      <c r="E343" s="178" t="s">
        <v>851</v>
      </c>
      <c r="F343" s="179" t="s">
        <v>852</v>
      </c>
      <c r="G343" s="180" t="s">
        <v>314</v>
      </c>
      <c r="H343" s="181">
        <v>0.10299999999999999</v>
      </c>
      <c r="I343" s="182"/>
      <c r="J343" s="183">
        <f>ROUND(I343*H343,2)</f>
        <v>0</v>
      </c>
      <c r="K343" s="179" t="s">
        <v>134</v>
      </c>
      <c r="L343" s="184"/>
      <c r="M343" s="185" t="s">
        <v>3</v>
      </c>
      <c r="N343" s="186" t="s">
        <v>41</v>
      </c>
      <c r="O343" s="53"/>
      <c r="P343" s="152">
        <f>O343*H343</f>
        <v>0</v>
      </c>
      <c r="Q343" s="152">
        <v>1</v>
      </c>
      <c r="R343" s="152">
        <f>Q343*H343</f>
        <v>0.10299999999999999</v>
      </c>
      <c r="S343" s="152">
        <v>0</v>
      </c>
      <c r="T343" s="153">
        <f>S343*H343</f>
        <v>0</v>
      </c>
      <c r="U343" s="32"/>
      <c r="V343" s="32"/>
      <c r="W343" s="32"/>
      <c r="X343" s="32"/>
      <c r="Y343" s="32"/>
      <c r="Z343" s="32"/>
      <c r="AA343" s="32"/>
      <c r="AB343" s="32"/>
      <c r="AC343" s="32"/>
      <c r="AD343" s="32"/>
      <c r="AE343" s="32"/>
      <c r="AR343" s="154" t="s">
        <v>292</v>
      </c>
      <c r="AT343" s="154" t="s">
        <v>284</v>
      </c>
      <c r="AU343" s="154" t="s">
        <v>80</v>
      </c>
      <c r="AY343" s="17" t="s">
        <v>128</v>
      </c>
      <c r="BE343" s="155">
        <f>IF(N343="základní",J343,0)</f>
        <v>0</v>
      </c>
      <c r="BF343" s="155">
        <f>IF(N343="snížená",J343,0)</f>
        <v>0</v>
      </c>
      <c r="BG343" s="155">
        <f>IF(N343="zákl. přenesená",J343,0)</f>
        <v>0</v>
      </c>
      <c r="BH343" s="155">
        <f>IF(N343="sníž. přenesená",J343,0)</f>
        <v>0</v>
      </c>
      <c r="BI343" s="155">
        <f>IF(N343="nulová",J343,0)</f>
        <v>0</v>
      </c>
      <c r="BJ343" s="17" t="s">
        <v>78</v>
      </c>
      <c r="BK343" s="155">
        <f>ROUND(I343*H343,2)</f>
        <v>0</v>
      </c>
      <c r="BL343" s="17" t="s">
        <v>204</v>
      </c>
      <c r="BM343" s="154" t="s">
        <v>853</v>
      </c>
    </row>
    <row r="344" spans="1:65" s="13" customFormat="1">
      <c r="B344" s="161"/>
      <c r="D344" s="156" t="s">
        <v>139</v>
      </c>
      <c r="E344" s="162" t="s">
        <v>3</v>
      </c>
      <c r="F344" s="163" t="s">
        <v>854</v>
      </c>
      <c r="H344" s="164">
        <v>0.10299999999999999</v>
      </c>
      <c r="I344" s="165"/>
      <c r="L344" s="161"/>
      <c r="M344" s="166"/>
      <c r="N344" s="167"/>
      <c r="O344" s="167"/>
      <c r="P344" s="167"/>
      <c r="Q344" s="167"/>
      <c r="R344" s="167"/>
      <c r="S344" s="167"/>
      <c r="T344" s="168"/>
      <c r="AT344" s="162" t="s">
        <v>139</v>
      </c>
      <c r="AU344" s="162" t="s">
        <v>80</v>
      </c>
      <c r="AV344" s="13" t="s">
        <v>80</v>
      </c>
      <c r="AW344" s="13" t="s">
        <v>32</v>
      </c>
      <c r="AX344" s="13" t="s">
        <v>78</v>
      </c>
      <c r="AY344" s="162" t="s">
        <v>128</v>
      </c>
    </row>
    <row r="345" spans="1:65" s="2" customFormat="1" ht="14.5" customHeight="1">
      <c r="A345" s="32"/>
      <c r="B345" s="142"/>
      <c r="C345" s="177" t="s">
        <v>855</v>
      </c>
      <c r="D345" s="177" t="s">
        <v>284</v>
      </c>
      <c r="E345" s="178" t="s">
        <v>856</v>
      </c>
      <c r="F345" s="179" t="s">
        <v>857</v>
      </c>
      <c r="G345" s="180" t="s">
        <v>314</v>
      </c>
      <c r="H345" s="181">
        <v>4.2000000000000003E-2</v>
      </c>
      <c r="I345" s="182"/>
      <c r="J345" s="183">
        <f>ROUND(I345*H345,2)</f>
        <v>0</v>
      </c>
      <c r="K345" s="179" t="s">
        <v>134</v>
      </c>
      <c r="L345" s="184"/>
      <c r="M345" s="185" t="s">
        <v>3</v>
      </c>
      <c r="N345" s="186" t="s">
        <v>41</v>
      </c>
      <c r="O345" s="53"/>
      <c r="P345" s="152">
        <f>O345*H345</f>
        <v>0</v>
      </c>
      <c r="Q345" s="152">
        <v>1</v>
      </c>
      <c r="R345" s="152">
        <f>Q345*H345</f>
        <v>4.2000000000000003E-2</v>
      </c>
      <c r="S345" s="152">
        <v>0</v>
      </c>
      <c r="T345" s="153">
        <f>S345*H345</f>
        <v>0</v>
      </c>
      <c r="U345" s="32"/>
      <c r="V345" s="32"/>
      <c r="W345" s="32"/>
      <c r="X345" s="32"/>
      <c r="Y345" s="32"/>
      <c r="Z345" s="32"/>
      <c r="AA345" s="32"/>
      <c r="AB345" s="32"/>
      <c r="AC345" s="32"/>
      <c r="AD345" s="32"/>
      <c r="AE345" s="32"/>
      <c r="AR345" s="154" t="s">
        <v>292</v>
      </c>
      <c r="AT345" s="154" t="s">
        <v>284</v>
      </c>
      <c r="AU345" s="154" t="s">
        <v>80</v>
      </c>
      <c r="AY345" s="17" t="s">
        <v>128</v>
      </c>
      <c r="BE345" s="155">
        <f>IF(N345="základní",J345,0)</f>
        <v>0</v>
      </c>
      <c r="BF345" s="155">
        <f>IF(N345="snížená",J345,0)</f>
        <v>0</v>
      </c>
      <c r="BG345" s="155">
        <f>IF(N345="zákl. přenesená",J345,0)</f>
        <v>0</v>
      </c>
      <c r="BH345" s="155">
        <f>IF(N345="sníž. přenesená",J345,0)</f>
        <v>0</v>
      </c>
      <c r="BI345" s="155">
        <f>IF(N345="nulová",J345,0)</f>
        <v>0</v>
      </c>
      <c r="BJ345" s="17" t="s">
        <v>78</v>
      </c>
      <c r="BK345" s="155">
        <f>ROUND(I345*H345,2)</f>
        <v>0</v>
      </c>
      <c r="BL345" s="17" t="s">
        <v>204</v>
      </c>
      <c r="BM345" s="154" t="s">
        <v>858</v>
      </c>
    </row>
    <row r="346" spans="1:65" s="13" customFormat="1">
      <c r="B346" s="161"/>
      <c r="D346" s="156" t="s">
        <v>139</v>
      </c>
      <c r="E346" s="162" t="s">
        <v>3</v>
      </c>
      <c r="F346" s="163" t="s">
        <v>859</v>
      </c>
      <c r="H346" s="164">
        <v>4.2000000000000003E-2</v>
      </c>
      <c r="I346" s="165"/>
      <c r="L346" s="161"/>
      <c r="M346" s="166"/>
      <c r="N346" s="167"/>
      <c r="O346" s="167"/>
      <c r="P346" s="167"/>
      <c r="Q346" s="167"/>
      <c r="R346" s="167"/>
      <c r="S346" s="167"/>
      <c r="T346" s="168"/>
      <c r="AT346" s="162" t="s">
        <v>139</v>
      </c>
      <c r="AU346" s="162" t="s">
        <v>80</v>
      </c>
      <c r="AV346" s="13" t="s">
        <v>80</v>
      </c>
      <c r="AW346" s="13" t="s">
        <v>32</v>
      </c>
      <c r="AX346" s="13" t="s">
        <v>78</v>
      </c>
      <c r="AY346" s="162" t="s">
        <v>128</v>
      </c>
    </row>
    <row r="347" spans="1:65" s="2" customFormat="1" ht="24.25" customHeight="1">
      <c r="A347" s="32"/>
      <c r="B347" s="142"/>
      <c r="C347" s="177" t="s">
        <v>860</v>
      </c>
      <c r="D347" s="177" t="s">
        <v>284</v>
      </c>
      <c r="E347" s="178" t="s">
        <v>861</v>
      </c>
      <c r="F347" s="179" t="s">
        <v>862</v>
      </c>
      <c r="G347" s="180" t="s">
        <v>314</v>
      </c>
      <c r="H347" s="181">
        <v>8.0000000000000002E-3</v>
      </c>
      <c r="I347" s="182"/>
      <c r="J347" s="183">
        <f>ROUND(I347*H347,2)</f>
        <v>0</v>
      </c>
      <c r="K347" s="179" t="s">
        <v>134</v>
      </c>
      <c r="L347" s="184"/>
      <c r="M347" s="185" t="s">
        <v>3</v>
      </c>
      <c r="N347" s="186" t="s">
        <v>41</v>
      </c>
      <c r="O347" s="53"/>
      <c r="P347" s="152">
        <f>O347*H347</f>
        <v>0</v>
      </c>
      <c r="Q347" s="152">
        <v>1</v>
      </c>
      <c r="R347" s="152">
        <f>Q347*H347</f>
        <v>8.0000000000000002E-3</v>
      </c>
      <c r="S347" s="152">
        <v>0</v>
      </c>
      <c r="T347" s="153">
        <f>S347*H347</f>
        <v>0</v>
      </c>
      <c r="U347" s="32"/>
      <c r="V347" s="32"/>
      <c r="W347" s="32"/>
      <c r="X347" s="32"/>
      <c r="Y347" s="32"/>
      <c r="Z347" s="32"/>
      <c r="AA347" s="32"/>
      <c r="AB347" s="32"/>
      <c r="AC347" s="32"/>
      <c r="AD347" s="32"/>
      <c r="AE347" s="32"/>
      <c r="AR347" s="154" t="s">
        <v>292</v>
      </c>
      <c r="AT347" s="154" t="s">
        <v>284</v>
      </c>
      <c r="AU347" s="154" t="s">
        <v>80</v>
      </c>
      <c r="AY347" s="17" t="s">
        <v>128</v>
      </c>
      <c r="BE347" s="155">
        <f>IF(N347="základní",J347,0)</f>
        <v>0</v>
      </c>
      <c r="BF347" s="155">
        <f>IF(N347="snížená",J347,0)</f>
        <v>0</v>
      </c>
      <c r="BG347" s="155">
        <f>IF(N347="zákl. přenesená",J347,0)</f>
        <v>0</v>
      </c>
      <c r="BH347" s="155">
        <f>IF(N347="sníž. přenesená",J347,0)</f>
        <v>0</v>
      </c>
      <c r="BI347" s="155">
        <f>IF(N347="nulová",J347,0)</f>
        <v>0</v>
      </c>
      <c r="BJ347" s="17" t="s">
        <v>78</v>
      </c>
      <c r="BK347" s="155">
        <f>ROUND(I347*H347,2)</f>
        <v>0</v>
      </c>
      <c r="BL347" s="17" t="s">
        <v>204</v>
      </c>
      <c r="BM347" s="154" t="s">
        <v>863</v>
      </c>
    </row>
    <row r="348" spans="1:65" s="13" customFormat="1">
      <c r="B348" s="161"/>
      <c r="D348" s="156" t="s">
        <v>139</v>
      </c>
      <c r="E348" s="162" t="s">
        <v>3</v>
      </c>
      <c r="F348" s="163" t="s">
        <v>864</v>
      </c>
      <c r="H348" s="164">
        <v>8.0000000000000002E-3</v>
      </c>
      <c r="I348" s="165"/>
      <c r="L348" s="161"/>
      <c r="M348" s="166"/>
      <c r="N348" s="167"/>
      <c r="O348" s="167"/>
      <c r="P348" s="167"/>
      <c r="Q348" s="167"/>
      <c r="R348" s="167"/>
      <c r="S348" s="167"/>
      <c r="T348" s="168"/>
      <c r="AT348" s="162" t="s">
        <v>139</v>
      </c>
      <c r="AU348" s="162" t="s">
        <v>80</v>
      </c>
      <c r="AV348" s="13" t="s">
        <v>80</v>
      </c>
      <c r="AW348" s="13" t="s">
        <v>32</v>
      </c>
      <c r="AX348" s="13" t="s">
        <v>78</v>
      </c>
      <c r="AY348" s="162" t="s">
        <v>128</v>
      </c>
    </row>
    <row r="349" spans="1:65" s="2" customFormat="1" ht="24.25" customHeight="1">
      <c r="A349" s="32"/>
      <c r="B349" s="142"/>
      <c r="C349" s="177" t="s">
        <v>865</v>
      </c>
      <c r="D349" s="177" t="s">
        <v>284</v>
      </c>
      <c r="E349" s="178" t="s">
        <v>866</v>
      </c>
      <c r="F349" s="179" t="s">
        <v>867</v>
      </c>
      <c r="G349" s="180" t="s">
        <v>477</v>
      </c>
      <c r="H349" s="181">
        <v>49.5</v>
      </c>
      <c r="I349" s="182"/>
      <c r="J349" s="183">
        <f>ROUND(I349*H349,2)</f>
        <v>0</v>
      </c>
      <c r="K349" s="179" t="s">
        <v>134</v>
      </c>
      <c r="L349" s="184"/>
      <c r="M349" s="185" t="s">
        <v>3</v>
      </c>
      <c r="N349" s="186" t="s">
        <v>41</v>
      </c>
      <c r="O349" s="53"/>
      <c r="P349" s="152">
        <f>O349*H349</f>
        <v>0</v>
      </c>
      <c r="Q349" s="152">
        <v>3.0799999999999998E-3</v>
      </c>
      <c r="R349" s="152">
        <f>Q349*H349</f>
        <v>0.15245999999999998</v>
      </c>
      <c r="S349" s="152">
        <v>0</v>
      </c>
      <c r="T349" s="153">
        <f>S349*H349</f>
        <v>0</v>
      </c>
      <c r="U349" s="32"/>
      <c r="V349" s="32"/>
      <c r="W349" s="32"/>
      <c r="X349" s="32"/>
      <c r="Y349" s="32"/>
      <c r="Z349" s="32"/>
      <c r="AA349" s="32"/>
      <c r="AB349" s="32"/>
      <c r="AC349" s="32"/>
      <c r="AD349" s="32"/>
      <c r="AE349" s="32"/>
      <c r="AR349" s="154" t="s">
        <v>292</v>
      </c>
      <c r="AT349" s="154" t="s">
        <v>284</v>
      </c>
      <c r="AU349" s="154" t="s">
        <v>80</v>
      </c>
      <c r="AY349" s="17" t="s">
        <v>128</v>
      </c>
      <c r="BE349" s="155">
        <f>IF(N349="základní",J349,0)</f>
        <v>0</v>
      </c>
      <c r="BF349" s="155">
        <f>IF(N349="snížená",J349,0)</f>
        <v>0</v>
      </c>
      <c r="BG349" s="155">
        <f>IF(N349="zákl. přenesená",J349,0)</f>
        <v>0</v>
      </c>
      <c r="BH349" s="155">
        <f>IF(N349="sníž. přenesená",J349,0)</f>
        <v>0</v>
      </c>
      <c r="BI349" s="155">
        <f>IF(N349="nulová",J349,0)</f>
        <v>0</v>
      </c>
      <c r="BJ349" s="17" t="s">
        <v>78</v>
      </c>
      <c r="BK349" s="155">
        <f>ROUND(I349*H349,2)</f>
        <v>0</v>
      </c>
      <c r="BL349" s="17" t="s">
        <v>204</v>
      </c>
      <c r="BM349" s="154" t="s">
        <v>868</v>
      </c>
    </row>
    <row r="350" spans="1:65" s="13" customFormat="1">
      <c r="B350" s="161"/>
      <c r="D350" s="156" t="s">
        <v>139</v>
      </c>
      <c r="E350" s="162" t="s">
        <v>3</v>
      </c>
      <c r="F350" s="163" t="s">
        <v>869</v>
      </c>
      <c r="H350" s="164">
        <v>49.5</v>
      </c>
      <c r="I350" s="165"/>
      <c r="L350" s="161"/>
      <c r="M350" s="166"/>
      <c r="N350" s="167"/>
      <c r="O350" s="167"/>
      <c r="P350" s="167"/>
      <c r="Q350" s="167"/>
      <c r="R350" s="167"/>
      <c r="S350" s="167"/>
      <c r="T350" s="168"/>
      <c r="AT350" s="162" t="s">
        <v>139</v>
      </c>
      <c r="AU350" s="162" t="s">
        <v>80</v>
      </c>
      <c r="AV350" s="13" t="s">
        <v>80</v>
      </c>
      <c r="AW350" s="13" t="s">
        <v>32</v>
      </c>
      <c r="AX350" s="13" t="s">
        <v>78</v>
      </c>
      <c r="AY350" s="162" t="s">
        <v>128</v>
      </c>
    </row>
    <row r="351" spans="1:65" s="2" customFormat="1" ht="37.9" customHeight="1">
      <c r="A351" s="32"/>
      <c r="B351" s="142"/>
      <c r="C351" s="143" t="s">
        <v>870</v>
      </c>
      <c r="D351" s="143" t="s">
        <v>130</v>
      </c>
      <c r="E351" s="144" t="s">
        <v>871</v>
      </c>
      <c r="F351" s="145" t="s">
        <v>872</v>
      </c>
      <c r="G351" s="146" t="s">
        <v>477</v>
      </c>
      <c r="H351" s="147">
        <v>6</v>
      </c>
      <c r="I351" s="148"/>
      <c r="J351" s="149">
        <f>ROUND(I351*H351,2)</f>
        <v>0</v>
      </c>
      <c r="K351" s="145" t="s">
        <v>134</v>
      </c>
      <c r="L351" s="33"/>
      <c r="M351" s="150" t="s">
        <v>3</v>
      </c>
      <c r="N351" s="151" t="s">
        <v>41</v>
      </c>
      <c r="O351" s="53"/>
      <c r="P351" s="152">
        <f>O351*H351</f>
        <v>0</v>
      </c>
      <c r="Q351" s="152">
        <v>6.0000000000000002E-5</v>
      </c>
      <c r="R351" s="152">
        <f>Q351*H351</f>
        <v>3.6000000000000002E-4</v>
      </c>
      <c r="S351" s="152">
        <v>0</v>
      </c>
      <c r="T351" s="153">
        <f>S351*H351</f>
        <v>0</v>
      </c>
      <c r="U351" s="32"/>
      <c r="V351" s="32"/>
      <c r="W351" s="32"/>
      <c r="X351" s="32"/>
      <c r="Y351" s="32"/>
      <c r="Z351" s="32"/>
      <c r="AA351" s="32"/>
      <c r="AB351" s="32"/>
      <c r="AC351" s="32"/>
      <c r="AD351" s="32"/>
      <c r="AE351" s="32"/>
      <c r="AR351" s="154" t="s">
        <v>204</v>
      </c>
      <c r="AT351" s="154" t="s">
        <v>130</v>
      </c>
      <c r="AU351" s="154" t="s">
        <v>80</v>
      </c>
      <c r="AY351" s="17" t="s">
        <v>128</v>
      </c>
      <c r="BE351" s="155">
        <f>IF(N351="základní",J351,0)</f>
        <v>0</v>
      </c>
      <c r="BF351" s="155">
        <f>IF(N351="snížená",J351,0)</f>
        <v>0</v>
      </c>
      <c r="BG351" s="155">
        <f>IF(N351="zákl. přenesená",J351,0)</f>
        <v>0</v>
      </c>
      <c r="BH351" s="155">
        <f>IF(N351="sníž. přenesená",J351,0)</f>
        <v>0</v>
      </c>
      <c r="BI351" s="155">
        <f>IF(N351="nulová",J351,0)</f>
        <v>0</v>
      </c>
      <c r="BJ351" s="17" t="s">
        <v>78</v>
      </c>
      <c r="BK351" s="155">
        <f>ROUND(I351*H351,2)</f>
        <v>0</v>
      </c>
      <c r="BL351" s="17" t="s">
        <v>204</v>
      </c>
      <c r="BM351" s="154" t="s">
        <v>873</v>
      </c>
    </row>
    <row r="352" spans="1:65" s="2" customFormat="1" ht="135">
      <c r="A352" s="32"/>
      <c r="B352" s="33"/>
      <c r="C352" s="32"/>
      <c r="D352" s="156" t="s">
        <v>137</v>
      </c>
      <c r="E352" s="32"/>
      <c r="F352" s="157" t="s">
        <v>874</v>
      </c>
      <c r="G352" s="32"/>
      <c r="H352" s="32"/>
      <c r="I352" s="158"/>
      <c r="J352" s="32"/>
      <c r="K352" s="32"/>
      <c r="L352" s="33"/>
      <c r="M352" s="159"/>
      <c r="N352" s="160"/>
      <c r="O352" s="53"/>
      <c r="P352" s="53"/>
      <c r="Q352" s="53"/>
      <c r="R352" s="53"/>
      <c r="S352" s="53"/>
      <c r="T352" s="54"/>
      <c r="U352" s="32"/>
      <c r="V352" s="32"/>
      <c r="W352" s="32"/>
      <c r="X352" s="32"/>
      <c r="Y352" s="32"/>
      <c r="Z352" s="32"/>
      <c r="AA352" s="32"/>
      <c r="AB352" s="32"/>
      <c r="AC352" s="32"/>
      <c r="AD352" s="32"/>
      <c r="AE352" s="32"/>
      <c r="AT352" s="17" t="s">
        <v>137</v>
      </c>
      <c r="AU352" s="17" t="s">
        <v>80</v>
      </c>
    </row>
    <row r="353" spans="1:65" s="13" customFormat="1">
      <c r="B353" s="161"/>
      <c r="D353" s="156" t="s">
        <v>139</v>
      </c>
      <c r="E353" s="162" t="s">
        <v>3</v>
      </c>
      <c r="F353" s="163" t="s">
        <v>875</v>
      </c>
      <c r="H353" s="164">
        <v>6</v>
      </c>
      <c r="I353" s="165"/>
      <c r="L353" s="161"/>
      <c r="M353" s="166"/>
      <c r="N353" s="167"/>
      <c r="O353" s="167"/>
      <c r="P353" s="167"/>
      <c r="Q353" s="167"/>
      <c r="R353" s="167"/>
      <c r="S353" s="167"/>
      <c r="T353" s="168"/>
      <c r="AT353" s="162" t="s">
        <v>139</v>
      </c>
      <c r="AU353" s="162" t="s">
        <v>80</v>
      </c>
      <c r="AV353" s="13" t="s">
        <v>80</v>
      </c>
      <c r="AW353" s="13" t="s">
        <v>32</v>
      </c>
      <c r="AX353" s="13" t="s">
        <v>78</v>
      </c>
      <c r="AY353" s="162" t="s">
        <v>128</v>
      </c>
    </row>
    <row r="354" spans="1:65" s="2" customFormat="1" ht="24.25" customHeight="1">
      <c r="A354" s="32"/>
      <c r="B354" s="142"/>
      <c r="C354" s="143" t="s">
        <v>876</v>
      </c>
      <c r="D354" s="143" t="s">
        <v>130</v>
      </c>
      <c r="E354" s="144" t="s">
        <v>877</v>
      </c>
      <c r="F354" s="145" t="s">
        <v>878</v>
      </c>
      <c r="G354" s="146" t="s">
        <v>477</v>
      </c>
      <c r="H354" s="147">
        <v>6</v>
      </c>
      <c r="I354" s="148"/>
      <c r="J354" s="149">
        <f>ROUND(I354*H354,2)</f>
        <v>0</v>
      </c>
      <c r="K354" s="145" t="s">
        <v>134</v>
      </c>
      <c r="L354" s="33"/>
      <c r="M354" s="150" t="s">
        <v>3</v>
      </c>
      <c r="N354" s="151" t="s">
        <v>41</v>
      </c>
      <c r="O354" s="53"/>
      <c r="P354" s="152">
        <f>O354*H354</f>
        <v>0</v>
      </c>
      <c r="Q354" s="152">
        <v>0</v>
      </c>
      <c r="R354" s="152">
        <f>Q354*H354</f>
        <v>0</v>
      </c>
      <c r="S354" s="152">
        <v>1.6E-2</v>
      </c>
      <c r="T354" s="153">
        <f>S354*H354</f>
        <v>9.6000000000000002E-2</v>
      </c>
      <c r="U354" s="32"/>
      <c r="V354" s="32"/>
      <c r="W354" s="32"/>
      <c r="X354" s="32"/>
      <c r="Y354" s="32"/>
      <c r="Z354" s="32"/>
      <c r="AA354" s="32"/>
      <c r="AB354" s="32"/>
      <c r="AC354" s="32"/>
      <c r="AD354" s="32"/>
      <c r="AE354" s="32"/>
      <c r="AR354" s="154" t="s">
        <v>204</v>
      </c>
      <c r="AT354" s="154" t="s">
        <v>130</v>
      </c>
      <c r="AU354" s="154" t="s">
        <v>80</v>
      </c>
      <c r="AY354" s="17" t="s">
        <v>128</v>
      </c>
      <c r="BE354" s="155">
        <f>IF(N354="základní",J354,0)</f>
        <v>0</v>
      </c>
      <c r="BF354" s="155">
        <f>IF(N354="snížená",J354,0)</f>
        <v>0</v>
      </c>
      <c r="BG354" s="155">
        <f>IF(N354="zákl. přenesená",J354,0)</f>
        <v>0</v>
      </c>
      <c r="BH354" s="155">
        <f>IF(N354="sníž. přenesená",J354,0)</f>
        <v>0</v>
      </c>
      <c r="BI354" s="155">
        <f>IF(N354="nulová",J354,0)</f>
        <v>0</v>
      </c>
      <c r="BJ354" s="17" t="s">
        <v>78</v>
      </c>
      <c r="BK354" s="155">
        <f>ROUND(I354*H354,2)</f>
        <v>0</v>
      </c>
      <c r="BL354" s="17" t="s">
        <v>204</v>
      </c>
      <c r="BM354" s="154" t="s">
        <v>879</v>
      </c>
    </row>
    <row r="355" spans="1:65" s="13" customFormat="1">
      <c r="B355" s="161"/>
      <c r="D355" s="156" t="s">
        <v>139</v>
      </c>
      <c r="E355" s="162" t="s">
        <v>3</v>
      </c>
      <c r="F355" s="163" t="s">
        <v>875</v>
      </c>
      <c r="H355" s="164">
        <v>6</v>
      </c>
      <c r="I355" s="165"/>
      <c r="L355" s="161"/>
      <c r="M355" s="166"/>
      <c r="N355" s="167"/>
      <c r="O355" s="167"/>
      <c r="P355" s="167"/>
      <c r="Q355" s="167"/>
      <c r="R355" s="167"/>
      <c r="S355" s="167"/>
      <c r="T355" s="168"/>
      <c r="AT355" s="162" t="s">
        <v>139</v>
      </c>
      <c r="AU355" s="162" t="s">
        <v>80</v>
      </c>
      <c r="AV355" s="13" t="s">
        <v>80</v>
      </c>
      <c r="AW355" s="13" t="s">
        <v>32</v>
      </c>
      <c r="AX355" s="13" t="s">
        <v>78</v>
      </c>
      <c r="AY355" s="162" t="s">
        <v>128</v>
      </c>
    </row>
    <row r="356" spans="1:65" s="2" customFormat="1" ht="24.25" customHeight="1">
      <c r="A356" s="32"/>
      <c r="B356" s="142"/>
      <c r="C356" s="143" t="s">
        <v>880</v>
      </c>
      <c r="D356" s="143" t="s">
        <v>130</v>
      </c>
      <c r="E356" s="144" t="s">
        <v>881</v>
      </c>
      <c r="F356" s="145" t="s">
        <v>882</v>
      </c>
      <c r="G356" s="146" t="s">
        <v>374</v>
      </c>
      <c r="H356" s="147">
        <v>100</v>
      </c>
      <c r="I356" s="148"/>
      <c r="J356" s="149">
        <f>ROUND(I356*H356,2)</f>
        <v>0</v>
      </c>
      <c r="K356" s="145" t="s">
        <v>134</v>
      </c>
      <c r="L356" s="33"/>
      <c r="M356" s="150" t="s">
        <v>3</v>
      </c>
      <c r="N356" s="151" t="s">
        <v>41</v>
      </c>
      <c r="O356" s="53"/>
      <c r="P356" s="152">
        <f>O356*H356</f>
        <v>0</v>
      </c>
      <c r="Q356" s="152">
        <v>5.0000000000000002E-5</v>
      </c>
      <c r="R356" s="152">
        <f>Q356*H356</f>
        <v>5.0000000000000001E-3</v>
      </c>
      <c r="S356" s="152">
        <v>0</v>
      </c>
      <c r="T356" s="153">
        <f>S356*H356</f>
        <v>0</v>
      </c>
      <c r="U356" s="32"/>
      <c r="V356" s="32"/>
      <c r="W356" s="32"/>
      <c r="X356" s="32"/>
      <c r="Y356" s="32"/>
      <c r="Z356" s="32"/>
      <c r="AA356" s="32"/>
      <c r="AB356" s="32"/>
      <c r="AC356" s="32"/>
      <c r="AD356" s="32"/>
      <c r="AE356" s="32"/>
      <c r="AR356" s="154" t="s">
        <v>204</v>
      </c>
      <c r="AT356" s="154" t="s">
        <v>130</v>
      </c>
      <c r="AU356" s="154" t="s">
        <v>80</v>
      </c>
      <c r="AY356" s="17" t="s">
        <v>128</v>
      </c>
      <c r="BE356" s="155">
        <f>IF(N356="základní",J356,0)</f>
        <v>0</v>
      </c>
      <c r="BF356" s="155">
        <f>IF(N356="snížená",J356,0)</f>
        <v>0</v>
      </c>
      <c r="BG356" s="155">
        <f>IF(N356="zákl. přenesená",J356,0)</f>
        <v>0</v>
      </c>
      <c r="BH356" s="155">
        <f>IF(N356="sníž. přenesená",J356,0)</f>
        <v>0</v>
      </c>
      <c r="BI356" s="155">
        <f>IF(N356="nulová",J356,0)</f>
        <v>0</v>
      </c>
      <c r="BJ356" s="17" t="s">
        <v>78</v>
      </c>
      <c r="BK356" s="155">
        <f>ROUND(I356*H356,2)</f>
        <v>0</v>
      </c>
      <c r="BL356" s="17" t="s">
        <v>204</v>
      </c>
      <c r="BM356" s="154" t="s">
        <v>883</v>
      </c>
    </row>
    <row r="357" spans="1:65" s="2" customFormat="1" ht="24.25" customHeight="1">
      <c r="A357" s="32"/>
      <c r="B357" s="142"/>
      <c r="C357" s="177" t="s">
        <v>884</v>
      </c>
      <c r="D357" s="177" t="s">
        <v>284</v>
      </c>
      <c r="E357" s="178" t="s">
        <v>885</v>
      </c>
      <c r="F357" s="179" t="s">
        <v>886</v>
      </c>
      <c r="G357" s="180" t="s">
        <v>264</v>
      </c>
      <c r="H357" s="181">
        <v>5</v>
      </c>
      <c r="I357" s="182"/>
      <c r="J357" s="183">
        <f>ROUND(I357*H357,2)</f>
        <v>0</v>
      </c>
      <c r="K357" s="179" t="s">
        <v>134</v>
      </c>
      <c r="L357" s="184"/>
      <c r="M357" s="185" t="s">
        <v>3</v>
      </c>
      <c r="N357" s="186" t="s">
        <v>41</v>
      </c>
      <c r="O357" s="53"/>
      <c r="P357" s="152">
        <f>O357*H357</f>
        <v>0</v>
      </c>
      <c r="Q357" s="152">
        <v>0.02</v>
      </c>
      <c r="R357" s="152">
        <f>Q357*H357</f>
        <v>0.1</v>
      </c>
      <c r="S357" s="152">
        <v>0</v>
      </c>
      <c r="T357" s="153">
        <f>S357*H357</f>
        <v>0</v>
      </c>
      <c r="U357" s="32"/>
      <c r="V357" s="32"/>
      <c r="W357" s="32"/>
      <c r="X357" s="32"/>
      <c r="Y357" s="32"/>
      <c r="Z357" s="32"/>
      <c r="AA357" s="32"/>
      <c r="AB357" s="32"/>
      <c r="AC357" s="32"/>
      <c r="AD357" s="32"/>
      <c r="AE357" s="32"/>
      <c r="AR357" s="154" t="s">
        <v>292</v>
      </c>
      <c r="AT357" s="154" t="s">
        <v>284</v>
      </c>
      <c r="AU357" s="154" t="s">
        <v>80</v>
      </c>
      <c r="AY357" s="17" t="s">
        <v>128</v>
      </c>
      <c r="BE357" s="155">
        <f>IF(N357="základní",J357,0)</f>
        <v>0</v>
      </c>
      <c r="BF357" s="155">
        <f>IF(N357="snížená",J357,0)</f>
        <v>0</v>
      </c>
      <c r="BG357" s="155">
        <f>IF(N357="zákl. přenesená",J357,0)</f>
        <v>0</v>
      </c>
      <c r="BH357" s="155">
        <f>IF(N357="sníž. přenesená",J357,0)</f>
        <v>0</v>
      </c>
      <c r="BI357" s="155">
        <f>IF(N357="nulová",J357,0)</f>
        <v>0</v>
      </c>
      <c r="BJ357" s="17" t="s">
        <v>78</v>
      </c>
      <c r="BK357" s="155">
        <f>ROUND(I357*H357,2)</f>
        <v>0</v>
      </c>
      <c r="BL357" s="17" t="s">
        <v>204</v>
      </c>
      <c r="BM357" s="154" t="s">
        <v>887</v>
      </c>
    </row>
    <row r="358" spans="1:65" s="13" customFormat="1">
      <c r="B358" s="161"/>
      <c r="D358" s="156" t="s">
        <v>139</v>
      </c>
      <c r="E358" s="162" t="s">
        <v>3</v>
      </c>
      <c r="F358" s="163" t="s">
        <v>888</v>
      </c>
      <c r="H358" s="164">
        <v>5</v>
      </c>
      <c r="I358" s="165"/>
      <c r="L358" s="161"/>
      <c r="M358" s="166"/>
      <c r="N358" s="167"/>
      <c r="O358" s="167"/>
      <c r="P358" s="167"/>
      <c r="Q358" s="167"/>
      <c r="R358" s="167"/>
      <c r="S358" s="167"/>
      <c r="T358" s="168"/>
      <c r="AT358" s="162" t="s">
        <v>139</v>
      </c>
      <c r="AU358" s="162" t="s">
        <v>80</v>
      </c>
      <c r="AV358" s="13" t="s">
        <v>80</v>
      </c>
      <c r="AW358" s="13" t="s">
        <v>32</v>
      </c>
      <c r="AX358" s="13" t="s">
        <v>78</v>
      </c>
      <c r="AY358" s="162" t="s">
        <v>128</v>
      </c>
    </row>
    <row r="359" spans="1:65" s="2" customFormat="1" ht="37.9" customHeight="1">
      <c r="A359" s="32"/>
      <c r="B359" s="142"/>
      <c r="C359" s="143" t="s">
        <v>889</v>
      </c>
      <c r="D359" s="143" t="s">
        <v>130</v>
      </c>
      <c r="E359" s="144" t="s">
        <v>890</v>
      </c>
      <c r="F359" s="145" t="s">
        <v>891</v>
      </c>
      <c r="G359" s="146" t="s">
        <v>314</v>
      </c>
      <c r="H359" s="147">
        <v>0.41099999999999998</v>
      </c>
      <c r="I359" s="148"/>
      <c r="J359" s="149">
        <f>ROUND(I359*H359,2)</f>
        <v>0</v>
      </c>
      <c r="K359" s="145" t="s">
        <v>134</v>
      </c>
      <c r="L359" s="33"/>
      <c r="M359" s="150" t="s">
        <v>3</v>
      </c>
      <c r="N359" s="151" t="s">
        <v>41</v>
      </c>
      <c r="O359" s="53"/>
      <c r="P359" s="152">
        <f>O359*H359</f>
        <v>0</v>
      </c>
      <c r="Q359" s="152">
        <v>0</v>
      </c>
      <c r="R359" s="152">
        <f>Q359*H359</f>
        <v>0</v>
      </c>
      <c r="S359" s="152">
        <v>0</v>
      </c>
      <c r="T359" s="153">
        <f>S359*H359</f>
        <v>0</v>
      </c>
      <c r="U359" s="32"/>
      <c r="V359" s="32"/>
      <c r="W359" s="32"/>
      <c r="X359" s="32"/>
      <c r="Y359" s="32"/>
      <c r="Z359" s="32"/>
      <c r="AA359" s="32"/>
      <c r="AB359" s="32"/>
      <c r="AC359" s="32"/>
      <c r="AD359" s="32"/>
      <c r="AE359" s="32"/>
      <c r="AR359" s="154" t="s">
        <v>204</v>
      </c>
      <c r="AT359" s="154" t="s">
        <v>130</v>
      </c>
      <c r="AU359" s="154" t="s">
        <v>80</v>
      </c>
      <c r="AY359" s="17" t="s">
        <v>128</v>
      </c>
      <c r="BE359" s="155">
        <f>IF(N359="základní",J359,0)</f>
        <v>0</v>
      </c>
      <c r="BF359" s="155">
        <f>IF(N359="snížená",J359,0)</f>
        <v>0</v>
      </c>
      <c r="BG359" s="155">
        <f>IF(N359="zákl. přenesená",J359,0)</f>
        <v>0</v>
      </c>
      <c r="BH359" s="155">
        <f>IF(N359="sníž. přenesená",J359,0)</f>
        <v>0</v>
      </c>
      <c r="BI359" s="155">
        <f>IF(N359="nulová",J359,0)</f>
        <v>0</v>
      </c>
      <c r="BJ359" s="17" t="s">
        <v>78</v>
      </c>
      <c r="BK359" s="155">
        <f>ROUND(I359*H359,2)</f>
        <v>0</v>
      </c>
      <c r="BL359" s="17" t="s">
        <v>204</v>
      </c>
      <c r="BM359" s="154" t="s">
        <v>892</v>
      </c>
    </row>
    <row r="360" spans="1:65" s="2" customFormat="1" ht="117">
      <c r="A360" s="32"/>
      <c r="B360" s="33"/>
      <c r="C360" s="32"/>
      <c r="D360" s="156" t="s">
        <v>137</v>
      </c>
      <c r="E360" s="32"/>
      <c r="F360" s="157" t="s">
        <v>893</v>
      </c>
      <c r="G360" s="32"/>
      <c r="H360" s="32"/>
      <c r="I360" s="158"/>
      <c r="J360" s="32"/>
      <c r="K360" s="32"/>
      <c r="L360" s="33"/>
      <c r="M360" s="193"/>
      <c r="N360" s="194"/>
      <c r="O360" s="189"/>
      <c r="P360" s="189"/>
      <c r="Q360" s="189"/>
      <c r="R360" s="189"/>
      <c r="S360" s="189"/>
      <c r="T360" s="195"/>
      <c r="U360" s="32"/>
      <c r="V360" s="32"/>
      <c r="W360" s="32"/>
      <c r="X360" s="32"/>
      <c r="Y360" s="32"/>
      <c r="Z360" s="32"/>
      <c r="AA360" s="32"/>
      <c r="AB360" s="32"/>
      <c r="AC360" s="32"/>
      <c r="AD360" s="32"/>
      <c r="AE360" s="32"/>
      <c r="AT360" s="17" t="s">
        <v>137</v>
      </c>
      <c r="AU360" s="17" t="s">
        <v>80</v>
      </c>
    </row>
    <row r="361" spans="1:65" s="2" customFormat="1" ht="7" customHeight="1">
      <c r="A361" s="32"/>
      <c r="B361" s="42"/>
      <c r="C361" s="43"/>
      <c r="D361" s="43"/>
      <c r="E361" s="43"/>
      <c r="F361" s="43"/>
      <c r="G361" s="43"/>
      <c r="H361" s="43"/>
      <c r="I361" s="43"/>
      <c r="J361" s="43"/>
      <c r="K361" s="43"/>
      <c r="L361" s="33"/>
      <c r="M361" s="32"/>
      <c r="O361" s="32"/>
      <c r="P361" s="32"/>
      <c r="Q361" s="32"/>
      <c r="R361" s="32"/>
      <c r="S361" s="32"/>
      <c r="T361" s="32"/>
      <c r="U361" s="32"/>
      <c r="V361" s="32"/>
      <c r="W361" s="32"/>
      <c r="X361" s="32"/>
      <c r="Y361" s="32"/>
      <c r="Z361" s="32"/>
      <c r="AA361" s="32"/>
      <c r="AB361" s="32"/>
      <c r="AC361" s="32"/>
      <c r="AD361" s="32"/>
      <c r="AE361" s="32"/>
    </row>
  </sheetData>
  <autoFilter ref="C95:K360"/>
  <mergeCells count="12">
    <mergeCell ref="E88:H88"/>
    <mergeCell ref="L2:V2"/>
    <mergeCell ref="E50:H50"/>
    <mergeCell ref="E52:H52"/>
    <mergeCell ref="E54:H54"/>
    <mergeCell ref="E84:H84"/>
    <mergeCell ref="E86:H8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1"/>
  <sheetViews>
    <sheetView showGridLines="0" workbookViewId="0"/>
  </sheetViews>
  <sheetFormatPr defaultRowHeight="10"/>
  <cols>
    <col min="1" max="1" width="8.33203125" style="1" customWidth="1"/>
    <col min="2" max="2" width="1.1093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1.44140625" style="1" customWidth="1"/>
    <col min="9" max="11" width="20.10937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c r="L2" s="294" t="s">
        <v>6</v>
      </c>
      <c r="M2" s="295"/>
      <c r="N2" s="295"/>
      <c r="O2" s="295"/>
      <c r="P2" s="295"/>
      <c r="Q2" s="295"/>
      <c r="R2" s="295"/>
      <c r="S2" s="295"/>
      <c r="T2" s="295"/>
      <c r="U2" s="295"/>
      <c r="V2" s="295"/>
      <c r="AT2" s="17" t="s">
        <v>96</v>
      </c>
    </row>
    <row r="3" spans="1:46" s="1" customFormat="1" ht="7" customHeight="1">
      <c r="B3" s="18"/>
      <c r="C3" s="19"/>
      <c r="D3" s="19"/>
      <c r="E3" s="19"/>
      <c r="F3" s="19"/>
      <c r="G3" s="19"/>
      <c r="H3" s="19"/>
      <c r="I3" s="19"/>
      <c r="J3" s="19"/>
      <c r="K3" s="19"/>
      <c r="L3" s="20"/>
      <c r="AT3" s="17" t="s">
        <v>80</v>
      </c>
    </row>
    <row r="4" spans="1:46" s="1" customFormat="1" ht="25" customHeight="1">
      <c r="B4" s="20"/>
      <c r="D4" s="21" t="s">
        <v>100</v>
      </c>
      <c r="L4" s="20"/>
      <c r="M4" s="93" t="s">
        <v>11</v>
      </c>
      <c r="AT4" s="17" t="s">
        <v>4</v>
      </c>
    </row>
    <row r="5" spans="1:46" s="1" customFormat="1" ht="7" customHeight="1">
      <c r="B5" s="20"/>
      <c r="L5" s="20"/>
    </row>
    <row r="6" spans="1:46" s="1" customFormat="1" ht="12" customHeight="1">
      <c r="B6" s="20"/>
      <c r="D6" s="27" t="s">
        <v>16</v>
      </c>
      <c r="L6" s="20"/>
    </row>
    <row r="7" spans="1:46" s="1" customFormat="1" ht="16.5" customHeight="1">
      <c r="B7" s="20"/>
      <c r="E7" s="337" t="str">
        <f>'Rekapitulace stavby'!K6</f>
        <v>Dačice - rybník Peráček</v>
      </c>
      <c r="F7" s="338"/>
      <c r="G7" s="338"/>
      <c r="H7" s="338"/>
      <c r="L7" s="20"/>
    </row>
    <row r="8" spans="1:46" s="1" customFormat="1" ht="12" customHeight="1">
      <c r="B8" s="20"/>
      <c r="D8" s="27" t="s">
        <v>101</v>
      </c>
      <c r="L8" s="20"/>
    </row>
    <row r="9" spans="1:46" s="2" customFormat="1" ht="16.5" customHeight="1">
      <c r="A9" s="32"/>
      <c r="B9" s="33"/>
      <c r="C9" s="32"/>
      <c r="D9" s="32"/>
      <c r="E9" s="337" t="s">
        <v>323</v>
      </c>
      <c r="F9" s="336"/>
      <c r="G9" s="336"/>
      <c r="H9" s="336"/>
      <c r="I9" s="32"/>
      <c r="J9" s="32"/>
      <c r="K9" s="32"/>
      <c r="L9" s="94"/>
      <c r="S9" s="32"/>
      <c r="T9" s="32"/>
      <c r="U9" s="32"/>
      <c r="V9" s="32"/>
      <c r="W9" s="32"/>
      <c r="X9" s="32"/>
      <c r="Y9" s="32"/>
      <c r="Z9" s="32"/>
      <c r="AA9" s="32"/>
      <c r="AB9" s="32"/>
      <c r="AC9" s="32"/>
      <c r="AD9" s="32"/>
      <c r="AE9" s="32"/>
    </row>
    <row r="10" spans="1:46" s="2" customFormat="1" ht="12" customHeight="1">
      <c r="A10" s="32"/>
      <c r="B10" s="33"/>
      <c r="C10" s="32"/>
      <c r="D10" s="27" t="s">
        <v>324</v>
      </c>
      <c r="E10" s="32"/>
      <c r="F10" s="32"/>
      <c r="G10" s="32"/>
      <c r="H10" s="32"/>
      <c r="I10" s="32"/>
      <c r="J10" s="32"/>
      <c r="K10" s="32"/>
      <c r="L10" s="94"/>
      <c r="S10" s="32"/>
      <c r="T10" s="32"/>
      <c r="U10" s="32"/>
      <c r="V10" s="32"/>
      <c r="W10" s="32"/>
      <c r="X10" s="32"/>
      <c r="Y10" s="32"/>
      <c r="Z10" s="32"/>
      <c r="AA10" s="32"/>
      <c r="AB10" s="32"/>
      <c r="AC10" s="32"/>
      <c r="AD10" s="32"/>
      <c r="AE10" s="32"/>
    </row>
    <row r="11" spans="1:46" s="2" customFormat="1" ht="16.5" customHeight="1">
      <c r="A11" s="32"/>
      <c r="B11" s="33"/>
      <c r="C11" s="32"/>
      <c r="D11" s="32"/>
      <c r="E11" s="316" t="s">
        <v>894</v>
      </c>
      <c r="F11" s="336"/>
      <c r="G11" s="336"/>
      <c r="H11" s="336"/>
      <c r="I11" s="32"/>
      <c r="J11" s="32"/>
      <c r="K11" s="32"/>
      <c r="L11" s="94"/>
      <c r="S11" s="32"/>
      <c r="T11" s="32"/>
      <c r="U11" s="32"/>
      <c r="V11" s="32"/>
      <c r="W11" s="32"/>
      <c r="X11" s="32"/>
      <c r="Y11" s="32"/>
      <c r="Z11" s="32"/>
      <c r="AA11" s="32"/>
      <c r="AB11" s="32"/>
      <c r="AC11" s="32"/>
      <c r="AD11" s="32"/>
      <c r="AE11" s="32"/>
    </row>
    <row r="12" spans="1:46" s="2" customFormat="1">
      <c r="A12" s="32"/>
      <c r="B12" s="33"/>
      <c r="C12" s="32"/>
      <c r="D12" s="32"/>
      <c r="E12" s="32"/>
      <c r="F12" s="32"/>
      <c r="G12" s="32"/>
      <c r="H12" s="32"/>
      <c r="I12" s="32"/>
      <c r="J12" s="32"/>
      <c r="K12" s="32"/>
      <c r="L12" s="94"/>
      <c r="S12" s="32"/>
      <c r="T12" s="32"/>
      <c r="U12" s="32"/>
      <c r="V12" s="32"/>
      <c r="W12" s="32"/>
      <c r="X12" s="32"/>
      <c r="Y12" s="32"/>
      <c r="Z12" s="32"/>
      <c r="AA12" s="32"/>
      <c r="AB12" s="32"/>
      <c r="AC12" s="32"/>
      <c r="AD12" s="32"/>
      <c r="AE12" s="32"/>
    </row>
    <row r="13" spans="1:46" s="2" customFormat="1" ht="12" customHeight="1">
      <c r="A13" s="32"/>
      <c r="B13" s="33"/>
      <c r="C13" s="32"/>
      <c r="D13" s="27" t="s">
        <v>18</v>
      </c>
      <c r="E13" s="32"/>
      <c r="F13" s="25" t="s">
        <v>19</v>
      </c>
      <c r="G13" s="32"/>
      <c r="H13" s="32"/>
      <c r="I13" s="27" t="s">
        <v>20</v>
      </c>
      <c r="J13" s="25" t="s">
        <v>3</v>
      </c>
      <c r="K13" s="32"/>
      <c r="L13" s="94"/>
      <c r="S13" s="32"/>
      <c r="T13" s="32"/>
      <c r="U13" s="32"/>
      <c r="V13" s="32"/>
      <c r="W13" s="32"/>
      <c r="X13" s="32"/>
      <c r="Y13" s="32"/>
      <c r="Z13" s="32"/>
      <c r="AA13" s="32"/>
      <c r="AB13" s="32"/>
      <c r="AC13" s="32"/>
      <c r="AD13" s="32"/>
      <c r="AE13" s="32"/>
    </row>
    <row r="14" spans="1:46" s="2" customFormat="1" ht="12" customHeight="1">
      <c r="A14" s="32"/>
      <c r="B14" s="33"/>
      <c r="C14" s="32"/>
      <c r="D14" s="27" t="s">
        <v>21</v>
      </c>
      <c r="E14" s="32"/>
      <c r="F14" s="25" t="s">
        <v>22</v>
      </c>
      <c r="G14" s="32"/>
      <c r="H14" s="32"/>
      <c r="I14" s="27" t="s">
        <v>23</v>
      </c>
      <c r="J14" s="50" t="str">
        <f>'Rekapitulace stavby'!AN8</f>
        <v>1. 4. 2020</v>
      </c>
      <c r="K14" s="32"/>
      <c r="L14" s="94"/>
      <c r="S14" s="32"/>
      <c r="T14" s="32"/>
      <c r="U14" s="32"/>
      <c r="V14" s="32"/>
      <c r="W14" s="32"/>
      <c r="X14" s="32"/>
      <c r="Y14" s="32"/>
      <c r="Z14" s="32"/>
      <c r="AA14" s="32"/>
      <c r="AB14" s="32"/>
      <c r="AC14" s="32"/>
      <c r="AD14" s="32"/>
      <c r="AE14" s="32"/>
    </row>
    <row r="15" spans="1:46" s="2" customFormat="1" ht="10.9" customHeight="1">
      <c r="A15" s="32"/>
      <c r="B15" s="33"/>
      <c r="C15" s="32"/>
      <c r="D15" s="32"/>
      <c r="E15" s="32"/>
      <c r="F15" s="32"/>
      <c r="G15" s="32"/>
      <c r="H15" s="32"/>
      <c r="I15" s="32"/>
      <c r="J15" s="32"/>
      <c r="K15" s="32"/>
      <c r="L15" s="94"/>
      <c r="S15" s="32"/>
      <c r="T15" s="32"/>
      <c r="U15" s="32"/>
      <c r="V15" s="32"/>
      <c r="W15" s="32"/>
      <c r="X15" s="32"/>
      <c r="Y15" s="32"/>
      <c r="Z15" s="32"/>
      <c r="AA15" s="32"/>
      <c r="AB15" s="32"/>
      <c r="AC15" s="32"/>
      <c r="AD15" s="32"/>
      <c r="AE15" s="32"/>
    </row>
    <row r="16" spans="1:46" s="2" customFormat="1" ht="12" customHeight="1">
      <c r="A16" s="32"/>
      <c r="B16" s="33"/>
      <c r="C16" s="32"/>
      <c r="D16" s="27" t="s">
        <v>25</v>
      </c>
      <c r="E16" s="32"/>
      <c r="F16" s="32"/>
      <c r="G16" s="32"/>
      <c r="H16" s="32"/>
      <c r="I16" s="27" t="s">
        <v>26</v>
      </c>
      <c r="J16" s="25" t="str">
        <f>IF('Rekapitulace stavby'!AN10="","",'Rekapitulace stavby'!AN10)</f>
        <v/>
      </c>
      <c r="K16" s="32"/>
      <c r="L16" s="94"/>
      <c r="S16" s="32"/>
      <c r="T16" s="32"/>
      <c r="U16" s="32"/>
      <c r="V16" s="32"/>
      <c r="W16" s="32"/>
      <c r="X16" s="32"/>
      <c r="Y16" s="32"/>
      <c r="Z16" s="32"/>
      <c r="AA16" s="32"/>
      <c r="AB16" s="32"/>
      <c r="AC16" s="32"/>
      <c r="AD16" s="32"/>
      <c r="AE16" s="32"/>
    </row>
    <row r="17" spans="1:31" s="2" customFormat="1" ht="18" customHeight="1">
      <c r="A17" s="32"/>
      <c r="B17" s="33"/>
      <c r="C17" s="32"/>
      <c r="D17" s="32"/>
      <c r="E17" s="25" t="str">
        <f>IF('Rekapitulace stavby'!E11="","",'Rekapitulace stavby'!E11)</f>
        <v xml:space="preserve"> </v>
      </c>
      <c r="F17" s="32"/>
      <c r="G17" s="32"/>
      <c r="H17" s="32"/>
      <c r="I17" s="27" t="s">
        <v>28</v>
      </c>
      <c r="J17" s="25" t="str">
        <f>IF('Rekapitulace stavby'!AN11="","",'Rekapitulace stavby'!AN11)</f>
        <v/>
      </c>
      <c r="K17" s="32"/>
      <c r="L17" s="94"/>
      <c r="S17" s="32"/>
      <c r="T17" s="32"/>
      <c r="U17" s="32"/>
      <c r="V17" s="32"/>
      <c r="W17" s="32"/>
      <c r="X17" s="32"/>
      <c r="Y17" s="32"/>
      <c r="Z17" s="32"/>
      <c r="AA17" s="32"/>
      <c r="AB17" s="32"/>
      <c r="AC17" s="32"/>
      <c r="AD17" s="32"/>
      <c r="AE17" s="32"/>
    </row>
    <row r="18" spans="1:31" s="2" customFormat="1" ht="7" customHeight="1">
      <c r="A18" s="32"/>
      <c r="B18" s="33"/>
      <c r="C18" s="32"/>
      <c r="D18" s="32"/>
      <c r="E18" s="32"/>
      <c r="F18" s="32"/>
      <c r="G18" s="32"/>
      <c r="H18" s="32"/>
      <c r="I18" s="32"/>
      <c r="J18" s="32"/>
      <c r="K18" s="32"/>
      <c r="L18" s="94"/>
      <c r="S18" s="32"/>
      <c r="T18" s="32"/>
      <c r="U18" s="32"/>
      <c r="V18" s="32"/>
      <c r="W18" s="32"/>
      <c r="X18" s="32"/>
      <c r="Y18" s="32"/>
      <c r="Z18" s="32"/>
      <c r="AA18" s="32"/>
      <c r="AB18" s="32"/>
      <c r="AC18" s="32"/>
      <c r="AD18" s="32"/>
      <c r="AE18" s="32"/>
    </row>
    <row r="19" spans="1:31" s="2" customFormat="1" ht="12" customHeight="1">
      <c r="A19" s="32"/>
      <c r="B19" s="33"/>
      <c r="C19" s="32"/>
      <c r="D19" s="27" t="s">
        <v>1158</v>
      </c>
      <c r="E19" s="32"/>
      <c r="F19" s="32"/>
      <c r="G19" s="32"/>
      <c r="H19" s="32"/>
      <c r="I19" s="27" t="s">
        <v>26</v>
      </c>
      <c r="J19" s="28" t="str">
        <f>'Rekapitulace stavby'!AN13</f>
        <v>Vyplň údaj</v>
      </c>
      <c r="K19" s="32"/>
      <c r="L19" s="94"/>
      <c r="S19" s="32"/>
      <c r="T19" s="32"/>
      <c r="U19" s="32"/>
      <c r="V19" s="32"/>
      <c r="W19" s="32"/>
      <c r="X19" s="32"/>
      <c r="Y19" s="32"/>
      <c r="Z19" s="32"/>
      <c r="AA19" s="32"/>
      <c r="AB19" s="32"/>
      <c r="AC19" s="32"/>
      <c r="AD19" s="32"/>
      <c r="AE19" s="32"/>
    </row>
    <row r="20" spans="1:31" s="2" customFormat="1" ht="18" customHeight="1">
      <c r="A20" s="32"/>
      <c r="B20" s="33"/>
      <c r="C20" s="32"/>
      <c r="D20" s="32"/>
      <c r="E20" s="339" t="str">
        <f>'Rekapitulace stavby'!E14</f>
        <v>Vyplň údaj</v>
      </c>
      <c r="F20" s="306"/>
      <c r="G20" s="306"/>
      <c r="H20" s="306"/>
      <c r="I20" s="27" t="s">
        <v>28</v>
      </c>
      <c r="J20" s="28" t="str">
        <f>'Rekapitulace stavby'!AN14</f>
        <v>Vyplň údaj</v>
      </c>
      <c r="K20" s="32"/>
      <c r="L20" s="94"/>
      <c r="S20" s="32"/>
      <c r="T20" s="32"/>
      <c r="U20" s="32"/>
      <c r="V20" s="32"/>
      <c r="W20" s="32"/>
      <c r="X20" s="32"/>
      <c r="Y20" s="32"/>
      <c r="Z20" s="32"/>
      <c r="AA20" s="32"/>
      <c r="AB20" s="32"/>
      <c r="AC20" s="32"/>
      <c r="AD20" s="32"/>
      <c r="AE20" s="32"/>
    </row>
    <row r="21" spans="1:31" s="2" customFormat="1" ht="7" customHeight="1">
      <c r="A21" s="32"/>
      <c r="B21" s="33"/>
      <c r="C21" s="32"/>
      <c r="D21" s="32"/>
      <c r="E21" s="32"/>
      <c r="F21" s="32"/>
      <c r="G21" s="32"/>
      <c r="H21" s="32"/>
      <c r="I21" s="32"/>
      <c r="J21" s="32"/>
      <c r="K21" s="32"/>
      <c r="L21" s="94"/>
      <c r="S21" s="32"/>
      <c r="T21" s="32"/>
      <c r="U21" s="32"/>
      <c r="V21" s="32"/>
      <c r="W21" s="32"/>
      <c r="X21" s="32"/>
      <c r="Y21" s="32"/>
      <c r="Z21" s="32"/>
      <c r="AA21" s="32"/>
      <c r="AB21" s="32"/>
      <c r="AC21" s="32"/>
      <c r="AD21" s="32"/>
      <c r="AE21" s="32"/>
    </row>
    <row r="22" spans="1:31" s="2" customFormat="1" ht="12" customHeight="1">
      <c r="A22" s="32"/>
      <c r="B22" s="33"/>
      <c r="C22" s="32"/>
      <c r="D22" s="27" t="s">
        <v>30</v>
      </c>
      <c r="E22" s="32"/>
      <c r="F22" s="32"/>
      <c r="G22" s="32"/>
      <c r="H22" s="32"/>
      <c r="I22" s="27" t="s">
        <v>26</v>
      </c>
      <c r="J22" s="25" t="s">
        <v>3</v>
      </c>
      <c r="K22" s="32"/>
      <c r="L22" s="94"/>
      <c r="S22" s="32"/>
      <c r="T22" s="32"/>
      <c r="U22" s="32"/>
      <c r="V22" s="32"/>
      <c r="W22" s="32"/>
      <c r="X22" s="32"/>
      <c r="Y22" s="32"/>
      <c r="Z22" s="32"/>
      <c r="AA22" s="32"/>
      <c r="AB22" s="32"/>
      <c r="AC22" s="32"/>
      <c r="AD22" s="32"/>
      <c r="AE22" s="32"/>
    </row>
    <row r="23" spans="1:31" s="2" customFormat="1" ht="18" customHeight="1">
      <c r="A23" s="32"/>
      <c r="B23" s="33"/>
      <c r="C23" s="32"/>
      <c r="D23" s="32"/>
      <c r="E23" s="25" t="s">
        <v>31</v>
      </c>
      <c r="F23" s="32"/>
      <c r="G23" s="32"/>
      <c r="H23" s="32"/>
      <c r="I23" s="27" t="s">
        <v>28</v>
      </c>
      <c r="J23" s="25" t="s">
        <v>3</v>
      </c>
      <c r="K23" s="32"/>
      <c r="L23" s="94"/>
      <c r="S23" s="32"/>
      <c r="T23" s="32"/>
      <c r="U23" s="32"/>
      <c r="V23" s="32"/>
      <c r="W23" s="32"/>
      <c r="X23" s="32"/>
      <c r="Y23" s="32"/>
      <c r="Z23" s="32"/>
      <c r="AA23" s="32"/>
      <c r="AB23" s="32"/>
      <c r="AC23" s="32"/>
      <c r="AD23" s="32"/>
      <c r="AE23" s="32"/>
    </row>
    <row r="24" spans="1:31" s="2" customFormat="1" ht="7" customHeight="1">
      <c r="A24" s="32"/>
      <c r="B24" s="33"/>
      <c r="C24" s="32"/>
      <c r="D24" s="32"/>
      <c r="E24" s="32"/>
      <c r="F24" s="32"/>
      <c r="G24" s="32"/>
      <c r="H24" s="32"/>
      <c r="I24" s="32"/>
      <c r="J24" s="32"/>
      <c r="K24" s="32"/>
      <c r="L24" s="94"/>
      <c r="S24" s="32"/>
      <c r="T24" s="32"/>
      <c r="U24" s="32"/>
      <c r="V24" s="32"/>
      <c r="W24" s="32"/>
      <c r="X24" s="32"/>
      <c r="Y24" s="32"/>
      <c r="Z24" s="32"/>
      <c r="AA24" s="32"/>
      <c r="AB24" s="32"/>
      <c r="AC24" s="32"/>
      <c r="AD24" s="32"/>
      <c r="AE24" s="32"/>
    </row>
    <row r="25" spans="1:31" s="2" customFormat="1" ht="12" customHeight="1">
      <c r="A25" s="32"/>
      <c r="B25" s="33"/>
      <c r="C25" s="32"/>
      <c r="D25" s="27" t="s">
        <v>33</v>
      </c>
      <c r="E25" s="32"/>
      <c r="F25" s="32"/>
      <c r="G25" s="32"/>
      <c r="H25" s="32"/>
      <c r="I25" s="27" t="s">
        <v>26</v>
      </c>
      <c r="J25" s="25" t="str">
        <f>IF('Rekapitulace stavby'!AN19="","",'Rekapitulace stavby'!AN19)</f>
        <v/>
      </c>
      <c r="K25" s="32"/>
      <c r="L25" s="94"/>
      <c r="S25" s="32"/>
      <c r="T25" s="32"/>
      <c r="U25" s="32"/>
      <c r="V25" s="32"/>
      <c r="W25" s="32"/>
      <c r="X25" s="32"/>
      <c r="Y25" s="32"/>
      <c r="Z25" s="32"/>
      <c r="AA25" s="32"/>
      <c r="AB25" s="32"/>
      <c r="AC25" s="32"/>
      <c r="AD25" s="32"/>
      <c r="AE25" s="32"/>
    </row>
    <row r="26" spans="1:31" s="2" customFormat="1" ht="18" customHeight="1">
      <c r="A26" s="32"/>
      <c r="B26" s="33"/>
      <c r="C26" s="32"/>
      <c r="D26" s="32"/>
      <c r="E26" s="25" t="str">
        <f>IF('Rekapitulace stavby'!E20="","",'Rekapitulace stavby'!E20)</f>
        <v xml:space="preserve"> </v>
      </c>
      <c r="F26" s="32"/>
      <c r="G26" s="32"/>
      <c r="H26" s="32"/>
      <c r="I26" s="27" t="s">
        <v>28</v>
      </c>
      <c r="J26" s="25" t="str">
        <f>IF('Rekapitulace stavby'!AN20="","",'Rekapitulace stavby'!AN20)</f>
        <v/>
      </c>
      <c r="K26" s="32"/>
      <c r="L26" s="94"/>
      <c r="S26" s="32"/>
      <c r="T26" s="32"/>
      <c r="U26" s="32"/>
      <c r="V26" s="32"/>
      <c r="W26" s="32"/>
      <c r="X26" s="32"/>
      <c r="Y26" s="32"/>
      <c r="Z26" s="32"/>
      <c r="AA26" s="32"/>
      <c r="AB26" s="32"/>
      <c r="AC26" s="32"/>
      <c r="AD26" s="32"/>
      <c r="AE26" s="32"/>
    </row>
    <row r="27" spans="1:31" s="2" customFormat="1" ht="7" customHeight="1">
      <c r="A27" s="32"/>
      <c r="B27" s="33"/>
      <c r="C27" s="32"/>
      <c r="D27" s="32"/>
      <c r="E27" s="32"/>
      <c r="F27" s="32"/>
      <c r="G27" s="32"/>
      <c r="H27" s="32"/>
      <c r="I27" s="32"/>
      <c r="J27" s="32"/>
      <c r="K27" s="32"/>
      <c r="L27" s="94"/>
      <c r="S27" s="32"/>
      <c r="T27" s="32"/>
      <c r="U27" s="32"/>
      <c r="V27" s="32"/>
      <c r="W27" s="32"/>
      <c r="X27" s="32"/>
      <c r="Y27" s="32"/>
      <c r="Z27" s="32"/>
      <c r="AA27" s="32"/>
      <c r="AB27" s="32"/>
      <c r="AC27" s="32"/>
      <c r="AD27" s="32"/>
      <c r="AE27" s="32"/>
    </row>
    <row r="28" spans="1:31" s="2" customFormat="1" ht="12" customHeight="1">
      <c r="A28" s="32"/>
      <c r="B28" s="33"/>
      <c r="C28" s="32"/>
      <c r="D28" s="27" t="s">
        <v>34</v>
      </c>
      <c r="E28" s="32"/>
      <c r="F28" s="32"/>
      <c r="G28" s="32"/>
      <c r="H28" s="32"/>
      <c r="I28" s="32"/>
      <c r="J28" s="32"/>
      <c r="K28" s="32"/>
      <c r="L28" s="94"/>
      <c r="S28" s="32"/>
      <c r="T28" s="32"/>
      <c r="U28" s="32"/>
      <c r="V28" s="32"/>
      <c r="W28" s="32"/>
      <c r="X28" s="32"/>
      <c r="Y28" s="32"/>
      <c r="Z28" s="32"/>
      <c r="AA28" s="32"/>
      <c r="AB28" s="32"/>
      <c r="AC28" s="32"/>
      <c r="AD28" s="32"/>
      <c r="AE28" s="32"/>
    </row>
    <row r="29" spans="1:31" s="8" customFormat="1" ht="16.5" customHeight="1">
      <c r="A29" s="95"/>
      <c r="B29" s="96"/>
      <c r="C29" s="95"/>
      <c r="D29" s="95"/>
      <c r="E29" s="310" t="s">
        <v>3</v>
      </c>
      <c r="F29" s="310"/>
      <c r="G29" s="310"/>
      <c r="H29" s="310"/>
      <c r="I29" s="95"/>
      <c r="J29" s="95"/>
      <c r="K29" s="95"/>
      <c r="L29" s="97"/>
      <c r="S29" s="95"/>
      <c r="T29" s="95"/>
      <c r="U29" s="95"/>
      <c r="V29" s="95"/>
      <c r="W29" s="95"/>
      <c r="X29" s="95"/>
      <c r="Y29" s="95"/>
      <c r="Z29" s="95"/>
      <c r="AA29" s="95"/>
      <c r="AB29" s="95"/>
      <c r="AC29" s="95"/>
      <c r="AD29" s="95"/>
      <c r="AE29" s="95"/>
    </row>
    <row r="30" spans="1:31" s="2" customFormat="1" ht="7" customHeight="1">
      <c r="A30" s="32"/>
      <c r="B30" s="33"/>
      <c r="C30" s="32"/>
      <c r="D30" s="32"/>
      <c r="E30" s="32"/>
      <c r="F30" s="32"/>
      <c r="G30" s="32"/>
      <c r="H30" s="32"/>
      <c r="I30" s="32"/>
      <c r="J30" s="32"/>
      <c r="K30" s="32"/>
      <c r="L30" s="94"/>
      <c r="S30" s="32"/>
      <c r="T30" s="32"/>
      <c r="U30" s="32"/>
      <c r="V30" s="32"/>
      <c r="W30" s="32"/>
      <c r="X30" s="32"/>
      <c r="Y30" s="32"/>
      <c r="Z30" s="32"/>
      <c r="AA30" s="32"/>
      <c r="AB30" s="32"/>
      <c r="AC30" s="32"/>
      <c r="AD30" s="32"/>
      <c r="AE30" s="32"/>
    </row>
    <row r="31" spans="1:31" s="2" customFormat="1" ht="7" customHeight="1">
      <c r="A31" s="32"/>
      <c r="B31" s="33"/>
      <c r="C31" s="32"/>
      <c r="D31" s="61"/>
      <c r="E31" s="61"/>
      <c r="F31" s="61"/>
      <c r="G31" s="61"/>
      <c r="H31" s="61"/>
      <c r="I31" s="61"/>
      <c r="J31" s="61"/>
      <c r="K31" s="61"/>
      <c r="L31" s="94"/>
      <c r="S31" s="32"/>
      <c r="T31" s="32"/>
      <c r="U31" s="32"/>
      <c r="V31" s="32"/>
      <c r="W31" s="32"/>
      <c r="X31" s="32"/>
      <c r="Y31" s="32"/>
      <c r="Z31" s="32"/>
      <c r="AA31" s="32"/>
      <c r="AB31" s="32"/>
      <c r="AC31" s="32"/>
      <c r="AD31" s="32"/>
      <c r="AE31" s="32"/>
    </row>
    <row r="32" spans="1:31" s="2" customFormat="1" ht="25.4" customHeight="1">
      <c r="A32" s="32"/>
      <c r="B32" s="33"/>
      <c r="C32" s="32"/>
      <c r="D32" s="98" t="s">
        <v>36</v>
      </c>
      <c r="E32" s="32"/>
      <c r="F32" s="32"/>
      <c r="G32" s="32"/>
      <c r="H32" s="32"/>
      <c r="I32" s="32"/>
      <c r="J32" s="66">
        <f>ROUND(J91, 2)</f>
        <v>0</v>
      </c>
      <c r="K32" s="32"/>
      <c r="L32" s="94"/>
      <c r="S32" s="32"/>
      <c r="T32" s="32"/>
      <c r="U32" s="32"/>
      <c r="V32" s="32"/>
      <c r="W32" s="32"/>
      <c r="X32" s="32"/>
      <c r="Y32" s="32"/>
      <c r="Z32" s="32"/>
      <c r="AA32" s="32"/>
      <c r="AB32" s="32"/>
      <c r="AC32" s="32"/>
      <c r="AD32" s="32"/>
      <c r="AE32" s="32"/>
    </row>
    <row r="33" spans="1:31" s="2" customFormat="1" ht="7" customHeight="1">
      <c r="A33" s="32"/>
      <c r="B33" s="33"/>
      <c r="C33" s="32"/>
      <c r="D33" s="61"/>
      <c r="E33" s="61"/>
      <c r="F33" s="61"/>
      <c r="G33" s="61"/>
      <c r="H33" s="61"/>
      <c r="I33" s="61"/>
      <c r="J33" s="61"/>
      <c r="K33" s="61"/>
      <c r="L33" s="94"/>
      <c r="S33" s="32"/>
      <c r="T33" s="32"/>
      <c r="U33" s="32"/>
      <c r="V33" s="32"/>
      <c r="W33" s="32"/>
      <c r="X33" s="32"/>
      <c r="Y33" s="32"/>
      <c r="Z33" s="32"/>
      <c r="AA33" s="32"/>
      <c r="AB33" s="32"/>
      <c r="AC33" s="32"/>
      <c r="AD33" s="32"/>
      <c r="AE33" s="32"/>
    </row>
    <row r="34" spans="1:31" s="2" customFormat="1" ht="14.5" customHeight="1">
      <c r="A34" s="32"/>
      <c r="B34" s="33"/>
      <c r="C34" s="32"/>
      <c r="D34" s="32"/>
      <c r="E34" s="32"/>
      <c r="F34" s="36" t="s">
        <v>38</v>
      </c>
      <c r="G34" s="32"/>
      <c r="H34" s="32"/>
      <c r="I34" s="36" t="s">
        <v>37</v>
      </c>
      <c r="J34" s="36" t="s">
        <v>39</v>
      </c>
      <c r="K34" s="32"/>
      <c r="L34" s="94"/>
      <c r="S34" s="32"/>
      <c r="T34" s="32"/>
      <c r="U34" s="32"/>
      <c r="V34" s="32"/>
      <c r="W34" s="32"/>
      <c r="X34" s="32"/>
      <c r="Y34" s="32"/>
      <c r="Z34" s="32"/>
      <c r="AA34" s="32"/>
      <c r="AB34" s="32"/>
      <c r="AC34" s="32"/>
      <c r="AD34" s="32"/>
      <c r="AE34" s="32"/>
    </row>
    <row r="35" spans="1:31" s="2" customFormat="1" ht="14.5" customHeight="1">
      <c r="A35" s="32"/>
      <c r="B35" s="33"/>
      <c r="C35" s="32"/>
      <c r="D35" s="99" t="s">
        <v>40</v>
      </c>
      <c r="E35" s="27" t="s">
        <v>41</v>
      </c>
      <c r="F35" s="100">
        <f>ROUND((SUM(BE91:BE130)),  2)</f>
        <v>0</v>
      </c>
      <c r="G35" s="32"/>
      <c r="H35" s="32"/>
      <c r="I35" s="101">
        <v>0.21</v>
      </c>
      <c r="J35" s="100">
        <f>ROUND(((SUM(BE91:BE130))*I35),  2)</f>
        <v>0</v>
      </c>
      <c r="K35" s="32"/>
      <c r="L35" s="94"/>
      <c r="S35" s="32"/>
      <c r="T35" s="32"/>
      <c r="U35" s="32"/>
      <c r="V35" s="32"/>
      <c r="W35" s="32"/>
      <c r="X35" s="32"/>
      <c r="Y35" s="32"/>
      <c r="Z35" s="32"/>
      <c r="AA35" s="32"/>
      <c r="AB35" s="32"/>
      <c r="AC35" s="32"/>
      <c r="AD35" s="32"/>
      <c r="AE35" s="32"/>
    </row>
    <row r="36" spans="1:31" s="2" customFormat="1" ht="14.5" customHeight="1">
      <c r="A36" s="32"/>
      <c r="B36" s="33"/>
      <c r="C36" s="32"/>
      <c r="D36" s="32"/>
      <c r="E36" s="27" t="s">
        <v>42</v>
      </c>
      <c r="F36" s="100">
        <f>ROUND((SUM(BF91:BF130)),  2)</f>
        <v>0</v>
      </c>
      <c r="G36" s="32"/>
      <c r="H36" s="32"/>
      <c r="I36" s="101">
        <v>0.15</v>
      </c>
      <c r="J36" s="100">
        <f>ROUND(((SUM(BF91:BF130))*I36),  2)</f>
        <v>0</v>
      </c>
      <c r="K36" s="32"/>
      <c r="L36" s="94"/>
      <c r="S36" s="32"/>
      <c r="T36" s="32"/>
      <c r="U36" s="32"/>
      <c r="V36" s="32"/>
      <c r="W36" s="32"/>
      <c r="X36" s="32"/>
      <c r="Y36" s="32"/>
      <c r="Z36" s="32"/>
      <c r="AA36" s="32"/>
      <c r="AB36" s="32"/>
      <c r="AC36" s="32"/>
      <c r="AD36" s="32"/>
      <c r="AE36" s="32"/>
    </row>
    <row r="37" spans="1:31" s="2" customFormat="1" ht="14.5" hidden="1" customHeight="1">
      <c r="A37" s="32"/>
      <c r="B37" s="33"/>
      <c r="C37" s="32"/>
      <c r="D37" s="32"/>
      <c r="E37" s="27" t="s">
        <v>43</v>
      </c>
      <c r="F37" s="100">
        <f>ROUND((SUM(BG91:BG130)),  2)</f>
        <v>0</v>
      </c>
      <c r="G37" s="32"/>
      <c r="H37" s="32"/>
      <c r="I37" s="101">
        <v>0.21</v>
      </c>
      <c r="J37" s="100">
        <f>0</f>
        <v>0</v>
      </c>
      <c r="K37" s="32"/>
      <c r="L37" s="94"/>
      <c r="S37" s="32"/>
      <c r="T37" s="32"/>
      <c r="U37" s="32"/>
      <c r="V37" s="32"/>
      <c r="W37" s="32"/>
      <c r="X37" s="32"/>
      <c r="Y37" s="32"/>
      <c r="Z37" s="32"/>
      <c r="AA37" s="32"/>
      <c r="AB37" s="32"/>
      <c r="AC37" s="32"/>
      <c r="AD37" s="32"/>
      <c r="AE37" s="32"/>
    </row>
    <row r="38" spans="1:31" s="2" customFormat="1" ht="14.5" hidden="1" customHeight="1">
      <c r="A38" s="32"/>
      <c r="B38" s="33"/>
      <c r="C38" s="32"/>
      <c r="D38" s="32"/>
      <c r="E38" s="27" t="s">
        <v>44</v>
      </c>
      <c r="F38" s="100">
        <f>ROUND((SUM(BH91:BH130)),  2)</f>
        <v>0</v>
      </c>
      <c r="G38" s="32"/>
      <c r="H38" s="32"/>
      <c r="I38" s="101">
        <v>0.15</v>
      </c>
      <c r="J38" s="100">
        <f>0</f>
        <v>0</v>
      </c>
      <c r="K38" s="32"/>
      <c r="L38" s="94"/>
      <c r="S38" s="32"/>
      <c r="T38" s="32"/>
      <c r="U38" s="32"/>
      <c r="V38" s="32"/>
      <c r="W38" s="32"/>
      <c r="X38" s="32"/>
      <c r="Y38" s="32"/>
      <c r="Z38" s="32"/>
      <c r="AA38" s="32"/>
      <c r="AB38" s="32"/>
      <c r="AC38" s="32"/>
      <c r="AD38" s="32"/>
      <c r="AE38" s="32"/>
    </row>
    <row r="39" spans="1:31" s="2" customFormat="1" ht="14.5" hidden="1" customHeight="1">
      <c r="A39" s="32"/>
      <c r="B39" s="33"/>
      <c r="C39" s="32"/>
      <c r="D39" s="32"/>
      <c r="E39" s="27" t="s">
        <v>45</v>
      </c>
      <c r="F39" s="100">
        <f>ROUND((SUM(BI91:BI130)),  2)</f>
        <v>0</v>
      </c>
      <c r="G39" s="32"/>
      <c r="H39" s="32"/>
      <c r="I39" s="101">
        <v>0</v>
      </c>
      <c r="J39" s="100">
        <f>0</f>
        <v>0</v>
      </c>
      <c r="K39" s="32"/>
      <c r="L39" s="94"/>
      <c r="S39" s="32"/>
      <c r="T39" s="32"/>
      <c r="U39" s="32"/>
      <c r="V39" s="32"/>
      <c r="W39" s="32"/>
      <c r="X39" s="32"/>
      <c r="Y39" s="32"/>
      <c r="Z39" s="32"/>
      <c r="AA39" s="32"/>
      <c r="AB39" s="32"/>
      <c r="AC39" s="32"/>
      <c r="AD39" s="32"/>
      <c r="AE39" s="32"/>
    </row>
    <row r="40" spans="1:31" s="2" customFormat="1" ht="7" customHeight="1">
      <c r="A40" s="32"/>
      <c r="B40" s="33"/>
      <c r="C40" s="32"/>
      <c r="D40" s="32"/>
      <c r="E40" s="32"/>
      <c r="F40" s="32"/>
      <c r="G40" s="32"/>
      <c r="H40" s="32"/>
      <c r="I40" s="32"/>
      <c r="J40" s="32"/>
      <c r="K40" s="32"/>
      <c r="L40" s="94"/>
      <c r="S40" s="32"/>
      <c r="T40" s="32"/>
      <c r="U40" s="32"/>
      <c r="V40" s="32"/>
      <c r="W40" s="32"/>
      <c r="X40" s="32"/>
      <c r="Y40" s="32"/>
      <c r="Z40" s="32"/>
      <c r="AA40" s="32"/>
      <c r="AB40" s="32"/>
      <c r="AC40" s="32"/>
      <c r="AD40" s="32"/>
      <c r="AE40" s="32"/>
    </row>
    <row r="41" spans="1:31" s="2" customFormat="1" ht="25.4" customHeight="1">
      <c r="A41" s="32"/>
      <c r="B41" s="33"/>
      <c r="C41" s="102"/>
      <c r="D41" s="103" t="s">
        <v>46</v>
      </c>
      <c r="E41" s="55"/>
      <c r="F41" s="55"/>
      <c r="G41" s="104" t="s">
        <v>47</v>
      </c>
      <c r="H41" s="105" t="s">
        <v>48</v>
      </c>
      <c r="I41" s="55"/>
      <c r="J41" s="106">
        <f>SUM(J32:J39)</f>
        <v>0</v>
      </c>
      <c r="K41" s="107"/>
      <c r="L41" s="94"/>
      <c r="S41" s="32"/>
      <c r="T41" s="32"/>
      <c r="U41" s="32"/>
      <c r="V41" s="32"/>
      <c r="W41" s="32"/>
      <c r="X41" s="32"/>
      <c r="Y41" s="32"/>
      <c r="Z41" s="32"/>
      <c r="AA41" s="32"/>
      <c r="AB41" s="32"/>
      <c r="AC41" s="32"/>
      <c r="AD41" s="32"/>
      <c r="AE41" s="32"/>
    </row>
    <row r="42" spans="1:31" s="2" customFormat="1" ht="14.5" customHeight="1">
      <c r="A42" s="32"/>
      <c r="B42" s="42"/>
      <c r="C42" s="43"/>
      <c r="D42" s="43"/>
      <c r="E42" s="43"/>
      <c r="F42" s="43"/>
      <c r="G42" s="43"/>
      <c r="H42" s="43"/>
      <c r="I42" s="43"/>
      <c r="J42" s="43"/>
      <c r="K42" s="43"/>
      <c r="L42" s="94"/>
      <c r="S42" s="32"/>
      <c r="T42" s="32"/>
      <c r="U42" s="32"/>
      <c r="V42" s="32"/>
      <c r="W42" s="32"/>
      <c r="X42" s="32"/>
      <c r="Y42" s="32"/>
      <c r="Z42" s="32"/>
      <c r="AA42" s="32"/>
      <c r="AB42" s="32"/>
      <c r="AC42" s="32"/>
      <c r="AD42" s="32"/>
      <c r="AE42" s="32"/>
    </row>
    <row r="46" spans="1:31" s="2" customFormat="1" ht="7" customHeight="1">
      <c r="A46" s="32"/>
      <c r="B46" s="44"/>
      <c r="C46" s="45"/>
      <c r="D46" s="45"/>
      <c r="E46" s="45"/>
      <c r="F46" s="45"/>
      <c r="G46" s="45"/>
      <c r="H46" s="45"/>
      <c r="I46" s="45"/>
      <c r="J46" s="45"/>
      <c r="K46" s="45"/>
      <c r="L46" s="94"/>
      <c r="S46" s="32"/>
      <c r="T46" s="32"/>
      <c r="U46" s="32"/>
      <c r="V46" s="32"/>
      <c r="W46" s="32"/>
      <c r="X46" s="32"/>
      <c r="Y46" s="32"/>
      <c r="Z46" s="32"/>
      <c r="AA46" s="32"/>
      <c r="AB46" s="32"/>
      <c r="AC46" s="32"/>
      <c r="AD46" s="32"/>
      <c r="AE46" s="32"/>
    </row>
    <row r="47" spans="1:31" s="2" customFormat="1" ht="25" customHeight="1">
      <c r="A47" s="32"/>
      <c r="B47" s="33"/>
      <c r="C47" s="21" t="s">
        <v>103</v>
      </c>
      <c r="D47" s="32"/>
      <c r="E47" s="32"/>
      <c r="F47" s="32"/>
      <c r="G47" s="32"/>
      <c r="H47" s="32"/>
      <c r="I47" s="32"/>
      <c r="J47" s="32"/>
      <c r="K47" s="32"/>
      <c r="L47" s="94"/>
      <c r="S47" s="32"/>
      <c r="T47" s="32"/>
      <c r="U47" s="32"/>
      <c r="V47" s="32"/>
      <c r="W47" s="32"/>
      <c r="X47" s="32"/>
      <c r="Y47" s="32"/>
      <c r="Z47" s="32"/>
      <c r="AA47" s="32"/>
      <c r="AB47" s="32"/>
      <c r="AC47" s="32"/>
      <c r="AD47" s="32"/>
      <c r="AE47" s="32"/>
    </row>
    <row r="48" spans="1:31" s="2" customFormat="1" ht="7" customHeight="1">
      <c r="A48" s="32"/>
      <c r="B48" s="33"/>
      <c r="C48" s="32"/>
      <c r="D48" s="32"/>
      <c r="E48" s="32"/>
      <c r="F48" s="32"/>
      <c r="G48" s="32"/>
      <c r="H48" s="32"/>
      <c r="I48" s="32"/>
      <c r="J48" s="32"/>
      <c r="K48" s="32"/>
      <c r="L48" s="94"/>
      <c r="S48" s="32"/>
      <c r="T48" s="32"/>
      <c r="U48" s="32"/>
      <c r="V48" s="32"/>
      <c r="W48" s="32"/>
      <c r="X48" s="32"/>
      <c r="Y48" s="32"/>
      <c r="Z48" s="32"/>
      <c r="AA48" s="32"/>
      <c r="AB48" s="32"/>
      <c r="AC48" s="32"/>
      <c r="AD48" s="32"/>
      <c r="AE48" s="32"/>
    </row>
    <row r="49" spans="1:47" s="2" customFormat="1" ht="12" customHeight="1">
      <c r="A49" s="32"/>
      <c r="B49" s="33"/>
      <c r="C49" s="27" t="s">
        <v>16</v>
      </c>
      <c r="D49" s="32"/>
      <c r="E49" s="32"/>
      <c r="F49" s="32"/>
      <c r="G49" s="32"/>
      <c r="H49" s="32"/>
      <c r="I49" s="32"/>
      <c r="J49" s="32"/>
      <c r="K49" s="32"/>
      <c r="L49" s="94"/>
      <c r="S49" s="32"/>
      <c r="T49" s="32"/>
      <c r="U49" s="32"/>
      <c r="V49" s="32"/>
      <c r="W49" s="32"/>
      <c r="X49" s="32"/>
      <c r="Y49" s="32"/>
      <c r="Z49" s="32"/>
      <c r="AA49" s="32"/>
      <c r="AB49" s="32"/>
      <c r="AC49" s="32"/>
      <c r="AD49" s="32"/>
      <c r="AE49" s="32"/>
    </row>
    <row r="50" spans="1:47" s="2" customFormat="1" ht="16.5" customHeight="1">
      <c r="A50" s="32"/>
      <c r="B50" s="33"/>
      <c r="C50" s="32"/>
      <c r="D50" s="32"/>
      <c r="E50" s="337" t="str">
        <f>E7</f>
        <v>Dačice - rybník Peráček</v>
      </c>
      <c r="F50" s="338"/>
      <c r="G50" s="338"/>
      <c r="H50" s="338"/>
      <c r="I50" s="32"/>
      <c r="J50" s="32"/>
      <c r="K50" s="32"/>
      <c r="L50" s="94"/>
      <c r="S50" s="32"/>
      <c r="T50" s="32"/>
      <c r="U50" s="32"/>
      <c r="V50" s="32"/>
      <c r="W50" s="32"/>
      <c r="X50" s="32"/>
      <c r="Y50" s="32"/>
      <c r="Z50" s="32"/>
      <c r="AA50" s="32"/>
      <c r="AB50" s="32"/>
      <c r="AC50" s="32"/>
      <c r="AD50" s="32"/>
      <c r="AE50" s="32"/>
    </row>
    <row r="51" spans="1:47" s="1" customFormat="1" ht="12" customHeight="1">
      <c r="B51" s="20"/>
      <c r="C51" s="27" t="s">
        <v>101</v>
      </c>
      <c r="L51" s="20"/>
    </row>
    <row r="52" spans="1:47" s="2" customFormat="1" ht="16.5" customHeight="1">
      <c r="A52" s="32"/>
      <c r="B52" s="33"/>
      <c r="C52" s="32"/>
      <c r="D52" s="32"/>
      <c r="E52" s="337" t="s">
        <v>323</v>
      </c>
      <c r="F52" s="336"/>
      <c r="G52" s="336"/>
      <c r="H52" s="336"/>
      <c r="I52" s="32"/>
      <c r="J52" s="32"/>
      <c r="K52" s="32"/>
      <c r="L52" s="94"/>
      <c r="S52" s="32"/>
      <c r="T52" s="32"/>
      <c r="U52" s="32"/>
      <c r="V52" s="32"/>
      <c r="W52" s="32"/>
      <c r="X52" s="32"/>
      <c r="Y52" s="32"/>
      <c r="Z52" s="32"/>
      <c r="AA52" s="32"/>
      <c r="AB52" s="32"/>
      <c r="AC52" s="32"/>
      <c r="AD52" s="32"/>
      <c r="AE52" s="32"/>
    </row>
    <row r="53" spans="1:47" s="2" customFormat="1" ht="12" customHeight="1">
      <c r="A53" s="32"/>
      <c r="B53" s="33"/>
      <c r="C53" s="27" t="s">
        <v>324</v>
      </c>
      <c r="D53" s="32"/>
      <c r="E53" s="32"/>
      <c r="F53" s="32"/>
      <c r="G53" s="32"/>
      <c r="H53" s="32"/>
      <c r="I53" s="32"/>
      <c r="J53" s="32"/>
      <c r="K53" s="32"/>
      <c r="L53" s="94"/>
      <c r="S53" s="32"/>
      <c r="T53" s="32"/>
      <c r="U53" s="32"/>
      <c r="V53" s="32"/>
      <c r="W53" s="32"/>
      <c r="X53" s="32"/>
      <c r="Y53" s="32"/>
      <c r="Z53" s="32"/>
      <c r="AA53" s="32"/>
      <c r="AB53" s="32"/>
      <c r="AC53" s="32"/>
      <c r="AD53" s="32"/>
      <c r="AE53" s="32"/>
    </row>
    <row r="54" spans="1:47" s="2" customFormat="1" ht="16.5" customHeight="1">
      <c r="A54" s="32"/>
      <c r="B54" s="33"/>
      <c r="C54" s="32"/>
      <c r="D54" s="32"/>
      <c r="E54" s="316" t="str">
        <f>E11</f>
        <v>04 - požerák</v>
      </c>
      <c r="F54" s="336"/>
      <c r="G54" s="336"/>
      <c r="H54" s="336"/>
      <c r="I54" s="32"/>
      <c r="J54" s="32"/>
      <c r="K54" s="32"/>
      <c r="L54" s="94"/>
      <c r="S54" s="32"/>
      <c r="T54" s="32"/>
      <c r="U54" s="32"/>
      <c r="V54" s="32"/>
      <c r="W54" s="32"/>
      <c r="X54" s="32"/>
      <c r="Y54" s="32"/>
      <c r="Z54" s="32"/>
      <c r="AA54" s="32"/>
      <c r="AB54" s="32"/>
      <c r="AC54" s="32"/>
      <c r="AD54" s="32"/>
      <c r="AE54" s="32"/>
    </row>
    <row r="55" spans="1:47" s="2" customFormat="1" ht="7" customHeight="1">
      <c r="A55" s="32"/>
      <c r="B55" s="33"/>
      <c r="C55" s="32"/>
      <c r="D55" s="32"/>
      <c r="E55" s="32"/>
      <c r="F55" s="32"/>
      <c r="G55" s="32"/>
      <c r="H55" s="32"/>
      <c r="I55" s="32"/>
      <c r="J55" s="32"/>
      <c r="K55" s="32"/>
      <c r="L55" s="94"/>
      <c r="S55" s="32"/>
      <c r="T55" s="32"/>
      <c r="U55" s="32"/>
      <c r="V55" s="32"/>
      <c r="W55" s="32"/>
      <c r="X55" s="32"/>
      <c r="Y55" s="32"/>
      <c r="Z55" s="32"/>
      <c r="AA55" s="32"/>
      <c r="AB55" s="32"/>
      <c r="AC55" s="32"/>
      <c r="AD55" s="32"/>
      <c r="AE55" s="32"/>
    </row>
    <row r="56" spans="1:47" s="2" customFormat="1" ht="12" customHeight="1">
      <c r="A56" s="32"/>
      <c r="B56" s="33"/>
      <c r="C56" s="27" t="s">
        <v>21</v>
      </c>
      <c r="D56" s="32"/>
      <c r="E56" s="32"/>
      <c r="F56" s="25" t="str">
        <f>F14</f>
        <v>Dačice</v>
      </c>
      <c r="G56" s="32"/>
      <c r="H56" s="32"/>
      <c r="I56" s="27" t="s">
        <v>23</v>
      </c>
      <c r="J56" s="50" t="str">
        <f>IF(J14="","",J14)</f>
        <v>1. 4. 2020</v>
      </c>
      <c r="K56" s="32"/>
      <c r="L56" s="94"/>
      <c r="S56" s="32"/>
      <c r="T56" s="32"/>
      <c r="U56" s="32"/>
      <c r="V56" s="32"/>
      <c r="W56" s="32"/>
      <c r="X56" s="32"/>
      <c r="Y56" s="32"/>
      <c r="Z56" s="32"/>
      <c r="AA56" s="32"/>
      <c r="AB56" s="32"/>
      <c r="AC56" s="32"/>
      <c r="AD56" s="32"/>
      <c r="AE56" s="32"/>
    </row>
    <row r="57" spans="1:47" s="2" customFormat="1" ht="7" customHeight="1">
      <c r="A57" s="32"/>
      <c r="B57" s="33"/>
      <c r="C57" s="32"/>
      <c r="D57" s="32"/>
      <c r="E57" s="32"/>
      <c r="F57" s="32"/>
      <c r="G57" s="32"/>
      <c r="H57" s="32"/>
      <c r="I57" s="32"/>
      <c r="J57" s="32"/>
      <c r="K57" s="32"/>
      <c r="L57" s="94"/>
      <c r="S57" s="32"/>
      <c r="T57" s="32"/>
      <c r="U57" s="32"/>
      <c r="V57" s="32"/>
      <c r="W57" s="32"/>
      <c r="X57" s="32"/>
      <c r="Y57" s="32"/>
      <c r="Z57" s="32"/>
      <c r="AA57" s="32"/>
      <c r="AB57" s="32"/>
      <c r="AC57" s="32"/>
      <c r="AD57" s="32"/>
      <c r="AE57" s="32"/>
    </row>
    <row r="58" spans="1:47" s="2" customFormat="1" ht="25.75" customHeight="1">
      <c r="A58" s="32"/>
      <c r="B58" s="33"/>
      <c r="C58" s="27" t="s">
        <v>25</v>
      </c>
      <c r="D58" s="32"/>
      <c r="E58" s="32"/>
      <c r="F58" s="25" t="str">
        <f>E17</f>
        <v xml:space="preserve"> </v>
      </c>
      <c r="G58" s="32"/>
      <c r="H58" s="32"/>
      <c r="I58" s="27" t="s">
        <v>30</v>
      </c>
      <c r="J58" s="30" t="str">
        <f>E23</f>
        <v>Ing. Zdeněk Hejtman, Dačice</v>
      </c>
      <c r="K58" s="32"/>
      <c r="L58" s="94"/>
      <c r="S58" s="32"/>
      <c r="T58" s="32"/>
      <c r="U58" s="32"/>
      <c r="V58" s="32"/>
      <c r="W58" s="32"/>
      <c r="X58" s="32"/>
      <c r="Y58" s="32"/>
      <c r="Z58" s="32"/>
      <c r="AA58" s="32"/>
      <c r="AB58" s="32"/>
      <c r="AC58" s="32"/>
      <c r="AD58" s="32"/>
      <c r="AE58" s="32"/>
    </row>
    <row r="59" spans="1:47" s="2" customFormat="1" ht="15.25" customHeight="1">
      <c r="A59" s="32"/>
      <c r="B59" s="33"/>
      <c r="C59" s="27" t="s">
        <v>1158</v>
      </c>
      <c r="D59" s="32"/>
      <c r="E59" s="32"/>
      <c r="F59" s="25" t="str">
        <f>IF(E20="","",E20)</f>
        <v>Vyplň údaj</v>
      </c>
      <c r="G59" s="32"/>
      <c r="H59" s="32"/>
      <c r="I59" s="27" t="s">
        <v>33</v>
      </c>
      <c r="J59" s="30" t="str">
        <f>E26</f>
        <v xml:space="preserve"> </v>
      </c>
      <c r="K59" s="32"/>
      <c r="L59" s="94"/>
      <c r="S59" s="32"/>
      <c r="T59" s="32"/>
      <c r="U59" s="32"/>
      <c r="V59" s="32"/>
      <c r="W59" s="32"/>
      <c r="X59" s="32"/>
      <c r="Y59" s="32"/>
      <c r="Z59" s="32"/>
      <c r="AA59" s="32"/>
      <c r="AB59" s="32"/>
      <c r="AC59" s="32"/>
      <c r="AD59" s="32"/>
      <c r="AE59" s="32"/>
    </row>
    <row r="60" spans="1:47" s="2" customFormat="1" ht="10.4" customHeight="1">
      <c r="A60" s="32"/>
      <c r="B60" s="33"/>
      <c r="C60" s="32"/>
      <c r="D60" s="32"/>
      <c r="E60" s="32"/>
      <c r="F60" s="32"/>
      <c r="G60" s="32"/>
      <c r="H60" s="32"/>
      <c r="I60" s="32"/>
      <c r="J60" s="32"/>
      <c r="K60" s="32"/>
      <c r="L60" s="94"/>
      <c r="S60" s="32"/>
      <c r="T60" s="32"/>
      <c r="U60" s="32"/>
      <c r="V60" s="32"/>
      <c r="W60" s="32"/>
      <c r="X60" s="32"/>
      <c r="Y60" s="32"/>
      <c r="Z60" s="32"/>
      <c r="AA60" s="32"/>
      <c r="AB60" s="32"/>
      <c r="AC60" s="32"/>
      <c r="AD60" s="32"/>
      <c r="AE60" s="32"/>
    </row>
    <row r="61" spans="1:47" s="2" customFormat="1" ht="29.25" customHeight="1">
      <c r="A61" s="32"/>
      <c r="B61" s="33"/>
      <c r="C61" s="108" t="s">
        <v>104</v>
      </c>
      <c r="D61" s="102"/>
      <c r="E61" s="102"/>
      <c r="F61" s="102"/>
      <c r="G61" s="102"/>
      <c r="H61" s="102"/>
      <c r="I61" s="102"/>
      <c r="J61" s="109" t="s">
        <v>105</v>
      </c>
      <c r="K61" s="102"/>
      <c r="L61" s="94"/>
      <c r="S61" s="32"/>
      <c r="T61" s="32"/>
      <c r="U61" s="32"/>
      <c r="V61" s="32"/>
      <c r="W61" s="32"/>
      <c r="X61" s="32"/>
      <c r="Y61" s="32"/>
      <c r="Z61" s="32"/>
      <c r="AA61" s="32"/>
      <c r="AB61" s="32"/>
      <c r="AC61" s="32"/>
      <c r="AD61" s="32"/>
      <c r="AE61" s="32"/>
    </row>
    <row r="62" spans="1:47" s="2" customFormat="1" ht="10.4" customHeight="1">
      <c r="A62" s="32"/>
      <c r="B62" s="33"/>
      <c r="C62" s="32"/>
      <c r="D62" s="32"/>
      <c r="E62" s="32"/>
      <c r="F62" s="32"/>
      <c r="G62" s="32"/>
      <c r="H62" s="32"/>
      <c r="I62" s="32"/>
      <c r="J62" s="32"/>
      <c r="K62" s="32"/>
      <c r="L62" s="94"/>
      <c r="S62" s="32"/>
      <c r="T62" s="32"/>
      <c r="U62" s="32"/>
      <c r="V62" s="32"/>
      <c r="W62" s="32"/>
      <c r="X62" s="32"/>
      <c r="Y62" s="32"/>
      <c r="Z62" s="32"/>
      <c r="AA62" s="32"/>
      <c r="AB62" s="32"/>
      <c r="AC62" s="32"/>
      <c r="AD62" s="32"/>
      <c r="AE62" s="32"/>
    </row>
    <row r="63" spans="1:47" s="2" customFormat="1" ht="22.9" customHeight="1">
      <c r="A63" s="32"/>
      <c r="B63" s="33"/>
      <c r="C63" s="110" t="s">
        <v>68</v>
      </c>
      <c r="D63" s="32"/>
      <c r="E63" s="32"/>
      <c r="F63" s="32"/>
      <c r="G63" s="32"/>
      <c r="H63" s="32"/>
      <c r="I63" s="32"/>
      <c r="J63" s="66">
        <f>J91</f>
        <v>0</v>
      </c>
      <c r="K63" s="32"/>
      <c r="L63" s="94"/>
      <c r="S63" s="32"/>
      <c r="T63" s="32"/>
      <c r="U63" s="32"/>
      <c r="V63" s="32"/>
      <c r="W63" s="32"/>
      <c r="X63" s="32"/>
      <c r="Y63" s="32"/>
      <c r="Z63" s="32"/>
      <c r="AA63" s="32"/>
      <c r="AB63" s="32"/>
      <c r="AC63" s="32"/>
      <c r="AD63" s="32"/>
      <c r="AE63" s="32"/>
      <c r="AU63" s="17" t="s">
        <v>106</v>
      </c>
    </row>
    <row r="64" spans="1:47" s="9" customFormat="1" ht="25" customHeight="1">
      <c r="B64" s="111"/>
      <c r="D64" s="112" t="s">
        <v>107</v>
      </c>
      <c r="E64" s="113"/>
      <c r="F64" s="113"/>
      <c r="G64" s="113"/>
      <c r="H64" s="113"/>
      <c r="I64" s="113"/>
      <c r="J64" s="114">
        <f>J92</f>
        <v>0</v>
      </c>
      <c r="L64" s="111"/>
    </row>
    <row r="65" spans="1:31" s="10" customFormat="1" ht="19.899999999999999" customHeight="1">
      <c r="B65" s="115"/>
      <c r="D65" s="116" t="s">
        <v>459</v>
      </c>
      <c r="E65" s="117"/>
      <c r="F65" s="117"/>
      <c r="G65" s="117"/>
      <c r="H65" s="117"/>
      <c r="I65" s="117"/>
      <c r="J65" s="118">
        <f>J93</f>
        <v>0</v>
      </c>
      <c r="L65" s="115"/>
    </row>
    <row r="66" spans="1:31" s="10" customFormat="1" ht="19.899999999999999" customHeight="1">
      <c r="B66" s="115"/>
      <c r="D66" s="116" t="s">
        <v>110</v>
      </c>
      <c r="E66" s="117"/>
      <c r="F66" s="117"/>
      <c r="G66" s="117"/>
      <c r="H66" s="117"/>
      <c r="I66" s="117"/>
      <c r="J66" s="118">
        <f>J112</f>
        <v>0</v>
      </c>
      <c r="L66" s="115"/>
    </row>
    <row r="67" spans="1:31" s="10" customFormat="1" ht="19.899999999999999" customHeight="1">
      <c r="B67" s="115"/>
      <c r="D67" s="116" t="s">
        <v>112</v>
      </c>
      <c r="E67" s="117"/>
      <c r="F67" s="117"/>
      <c r="G67" s="117"/>
      <c r="H67" s="117"/>
      <c r="I67" s="117"/>
      <c r="J67" s="118">
        <f>J121</f>
        <v>0</v>
      </c>
      <c r="L67" s="115"/>
    </row>
    <row r="68" spans="1:31" s="9" customFormat="1" ht="25" customHeight="1">
      <c r="B68" s="111"/>
      <c r="D68" s="112" t="s">
        <v>461</v>
      </c>
      <c r="E68" s="113"/>
      <c r="F68" s="113"/>
      <c r="G68" s="113"/>
      <c r="H68" s="113"/>
      <c r="I68" s="113"/>
      <c r="J68" s="114">
        <f>J123</f>
        <v>0</v>
      </c>
      <c r="L68" s="111"/>
    </row>
    <row r="69" spans="1:31" s="10" customFormat="1" ht="19.899999999999999" customHeight="1">
      <c r="B69" s="115"/>
      <c r="D69" s="116" t="s">
        <v>462</v>
      </c>
      <c r="E69" s="117"/>
      <c r="F69" s="117"/>
      <c r="G69" s="117"/>
      <c r="H69" s="117"/>
      <c r="I69" s="117"/>
      <c r="J69" s="118">
        <f>J124</f>
        <v>0</v>
      </c>
      <c r="L69" s="115"/>
    </row>
    <row r="70" spans="1:31" s="2" customFormat="1" ht="21.75" customHeight="1">
      <c r="A70" s="32"/>
      <c r="B70" s="33"/>
      <c r="C70" s="32"/>
      <c r="D70" s="32"/>
      <c r="E70" s="32"/>
      <c r="F70" s="32"/>
      <c r="G70" s="32"/>
      <c r="H70" s="32"/>
      <c r="I70" s="32"/>
      <c r="J70" s="32"/>
      <c r="K70" s="32"/>
      <c r="L70" s="94"/>
      <c r="S70" s="32"/>
      <c r="T70" s="32"/>
      <c r="U70" s="32"/>
      <c r="V70" s="32"/>
      <c r="W70" s="32"/>
      <c r="X70" s="32"/>
      <c r="Y70" s="32"/>
      <c r="Z70" s="32"/>
      <c r="AA70" s="32"/>
      <c r="AB70" s="32"/>
      <c r="AC70" s="32"/>
      <c r="AD70" s="32"/>
      <c r="AE70" s="32"/>
    </row>
    <row r="71" spans="1:31" s="2" customFormat="1" ht="7" customHeight="1">
      <c r="A71" s="32"/>
      <c r="B71" s="42"/>
      <c r="C71" s="43"/>
      <c r="D71" s="43"/>
      <c r="E71" s="43"/>
      <c r="F71" s="43"/>
      <c r="G71" s="43"/>
      <c r="H71" s="43"/>
      <c r="I71" s="43"/>
      <c r="J71" s="43"/>
      <c r="K71" s="43"/>
      <c r="L71" s="94"/>
      <c r="S71" s="32"/>
      <c r="T71" s="32"/>
      <c r="U71" s="32"/>
      <c r="V71" s="32"/>
      <c r="W71" s="32"/>
      <c r="X71" s="32"/>
      <c r="Y71" s="32"/>
      <c r="Z71" s="32"/>
      <c r="AA71" s="32"/>
      <c r="AB71" s="32"/>
      <c r="AC71" s="32"/>
      <c r="AD71" s="32"/>
      <c r="AE71" s="32"/>
    </row>
    <row r="75" spans="1:31" s="2" customFormat="1" ht="7" customHeight="1">
      <c r="A75" s="32"/>
      <c r="B75" s="44"/>
      <c r="C75" s="45"/>
      <c r="D75" s="45"/>
      <c r="E75" s="45"/>
      <c r="F75" s="45"/>
      <c r="G75" s="45"/>
      <c r="H75" s="45"/>
      <c r="I75" s="45"/>
      <c r="J75" s="45"/>
      <c r="K75" s="45"/>
      <c r="L75" s="94"/>
      <c r="S75" s="32"/>
      <c r="T75" s="32"/>
      <c r="U75" s="32"/>
      <c r="V75" s="32"/>
      <c r="W75" s="32"/>
      <c r="X75" s="32"/>
      <c r="Y75" s="32"/>
      <c r="Z75" s="32"/>
      <c r="AA75" s="32"/>
      <c r="AB75" s="32"/>
      <c r="AC75" s="32"/>
      <c r="AD75" s="32"/>
      <c r="AE75" s="32"/>
    </row>
    <row r="76" spans="1:31" s="2" customFormat="1" ht="25" customHeight="1">
      <c r="A76" s="32"/>
      <c r="B76" s="33"/>
      <c r="C76" s="21" t="s">
        <v>113</v>
      </c>
      <c r="D76" s="32"/>
      <c r="E76" s="32"/>
      <c r="F76" s="32"/>
      <c r="G76" s="32"/>
      <c r="H76" s="32"/>
      <c r="I76" s="32"/>
      <c r="J76" s="32"/>
      <c r="K76" s="32"/>
      <c r="L76" s="94"/>
      <c r="S76" s="32"/>
      <c r="T76" s="32"/>
      <c r="U76" s="32"/>
      <c r="V76" s="32"/>
      <c r="W76" s="32"/>
      <c r="X76" s="32"/>
      <c r="Y76" s="32"/>
      <c r="Z76" s="32"/>
      <c r="AA76" s="32"/>
      <c r="AB76" s="32"/>
      <c r="AC76" s="32"/>
      <c r="AD76" s="32"/>
      <c r="AE76" s="32"/>
    </row>
    <row r="77" spans="1:31" s="2" customFormat="1" ht="7" customHeight="1">
      <c r="A77" s="32"/>
      <c r="B77" s="33"/>
      <c r="C77" s="32"/>
      <c r="D77" s="32"/>
      <c r="E77" s="32"/>
      <c r="F77" s="32"/>
      <c r="G77" s="32"/>
      <c r="H77" s="32"/>
      <c r="I77" s="32"/>
      <c r="J77" s="32"/>
      <c r="K77" s="32"/>
      <c r="L77" s="94"/>
      <c r="S77" s="32"/>
      <c r="T77" s="32"/>
      <c r="U77" s="32"/>
      <c r="V77" s="32"/>
      <c r="W77" s="32"/>
      <c r="X77" s="32"/>
      <c r="Y77" s="32"/>
      <c r="Z77" s="32"/>
      <c r="AA77" s="32"/>
      <c r="AB77" s="32"/>
      <c r="AC77" s="32"/>
      <c r="AD77" s="32"/>
      <c r="AE77" s="32"/>
    </row>
    <row r="78" spans="1:31" s="2" customFormat="1" ht="12" customHeight="1">
      <c r="A78" s="32"/>
      <c r="B78" s="33"/>
      <c r="C78" s="27" t="s">
        <v>16</v>
      </c>
      <c r="D78" s="32"/>
      <c r="E78" s="32"/>
      <c r="F78" s="32"/>
      <c r="G78" s="32"/>
      <c r="H78" s="32"/>
      <c r="I78" s="32"/>
      <c r="J78" s="32"/>
      <c r="K78" s="32"/>
      <c r="L78" s="94"/>
      <c r="S78" s="32"/>
      <c r="T78" s="32"/>
      <c r="U78" s="32"/>
      <c r="V78" s="32"/>
      <c r="W78" s="32"/>
      <c r="X78" s="32"/>
      <c r="Y78" s="32"/>
      <c r="Z78" s="32"/>
      <c r="AA78" s="32"/>
      <c r="AB78" s="32"/>
      <c r="AC78" s="32"/>
      <c r="AD78" s="32"/>
      <c r="AE78" s="32"/>
    </row>
    <row r="79" spans="1:31" s="2" customFormat="1" ht="16.5" customHeight="1">
      <c r="A79" s="32"/>
      <c r="B79" s="33"/>
      <c r="C79" s="32"/>
      <c r="D79" s="32"/>
      <c r="E79" s="337" t="str">
        <f>E7</f>
        <v>Dačice - rybník Peráček</v>
      </c>
      <c r="F79" s="338"/>
      <c r="G79" s="338"/>
      <c r="H79" s="338"/>
      <c r="I79" s="32"/>
      <c r="J79" s="32"/>
      <c r="K79" s="32"/>
      <c r="L79" s="94"/>
      <c r="S79" s="32"/>
      <c r="T79" s="32"/>
      <c r="U79" s="32"/>
      <c r="V79" s="32"/>
      <c r="W79" s="32"/>
      <c r="X79" s="32"/>
      <c r="Y79" s="32"/>
      <c r="Z79" s="32"/>
      <c r="AA79" s="32"/>
      <c r="AB79" s="32"/>
      <c r="AC79" s="32"/>
      <c r="AD79" s="32"/>
      <c r="AE79" s="32"/>
    </row>
    <row r="80" spans="1:31" s="1" customFormat="1" ht="12" customHeight="1">
      <c r="B80" s="20"/>
      <c r="C80" s="27" t="s">
        <v>101</v>
      </c>
      <c r="L80" s="20"/>
    </row>
    <row r="81" spans="1:65" s="2" customFormat="1" ht="16.5" customHeight="1">
      <c r="A81" s="32"/>
      <c r="B81" s="33"/>
      <c r="C81" s="32"/>
      <c r="D81" s="32"/>
      <c r="E81" s="337" t="s">
        <v>323</v>
      </c>
      <c r="F81" s="336"/>
      <c r="G81" s="336"/>
      <c r="H81" s="336"/>
      <c r="I81" s="32"/>
      <c r="J81" s="32"/>
      <c r="K81" s="32"/>
      <c r="L81" s="94"/>
      <c r="S81" s="32"/>
      <c r="T81" s="32"/>
      <c r="U81" s="32"/>
      <c r="V81" s="32"/>
      <c r="W81" s="32"/>
      <c r="X81" s="32"/>
      <c r="Y81" s="32"/>
      <c r="Z81" s="32"/>
      <c r="AA81" s="32"/>
      <c r="AB81" s="32"/>
      <c r="AC81" s="32"/>
      <c r="AD81" s="32"/>
      <c r="AE81" s="32"/>
    </row>
    <row r="82" spans="1:65" s="2" customFormat="1" ht="12" customHeight="1">
      <c r="A82" s="32"/>
      <c r="B82" s="33"/>
      <c r="C82" s="27" t="s">
        <v>324</v>
      </c>
      <c r="D82" s="32"/>
      <c r="E82" s="32"/>
      <c r="F82" s="32"/>
      <c r="G82" s="32"/>
      <c r="H82" s="32"/>
      <c r="I82" s="32"/>
      <c r="J82" s="32"/>
      <c r="K82" s="32"/>
      <c r="L82" s="94"/>
      <c r="S82" s="32"/>
      <c r="T82" s="32"/>
      <c r="U82" s="32"/>
      <c r="V82" s="32"/>
      <c r="W82" s="32"/>
      <c r="X82" s="32"/>
      <c r="Y82" s="32"/>
      <c r="Z82" s="32"/>
      <c r="AA82" s="32"/>
      <c r="AB82" s="32"/>
      <c r="AC82" s="32"/>
      <c r="AD82" s="32"/>
      <c r="AE82" s="32"/>
    </row>
    <row r="83" spans="1:65" s="2" customFormat="1" ht="16.5" customHeight="1">
      <c r="A83" s="32"/>
      <c r="B83" s="33"/>
      <c r="C83" s="32"/>
      <c r="D83" s="32"/>
      <c r="E83" s="316" t="str">
        <f>E11</f>
        <v>04 - požerák</v>
      </c>
      <c r="F83" s="336"/>
      <c r="G83" s="336"/>
      <c r="H83" s="336"/>
      <c r="I83" s="32"/>
      <c r="J83" s="32"/>
      <c r="K83" s="32"/>
      <c r="L83" s="94"/>
      <c r="S83" s="32"/>
      <c r="T83" s="32"/>
      <c r="U83" s="32"/>
      <c r="V83" s="32"/>
      <c r="W83" s="32"/>
      <c r="X83" s="32"/>
      <c r="Y83" s="32"/>
      <c r="Z83" s="32"/>
      <c r="AA83" s="32"/>
      <c r="AB83" s="32"/>
      <c r="AC83" s="32"/>
      <c r="AD83" s="32"/>
      <c r="AE83" s="32"/>
    </row>
    <row r="84" spans="1:65" s="2" customFormat="1" ht="7" customHeight="1">
      <c r="A84" s="32"/>
      <c r="B84" s="33"/>
      <c r="C84" s="32"/>
      <c r="D84" s="32"/>
      <c r="E84" s="32"/>
      <c r="F84" s="32"/>
      <c r="G84" s="32"/>
      <c r="H84" s="32"/>
      <c r="I84" s="32"/>
      <c r="J84" s="32"/>
      <c r="K84" s="32"/>
      <c r="L84" s="94"/>
      <c r="S84" s="32"/>
      <c r="T84" s="32"/>
      <c r="U84" s="32"/>
      <c r="V84" s="32"/>
      <c r="W84" s="32"/>
      <c r="X84" s="32"/>
      <c r="Y84" s="32"/>
      <c r="Z84" s="32"/>
      <c r="AA84" s="32"/>
      <c r="AB84" s="32"/>
      <c r="AC84" s="32"/>
      <c r="AD84" s="32"/>
      <c r="AE84" s="32"/>
    </row>
    <row r="85" spans="1:65" s="2" customFormat="1" ht="12" customHeight="1">
      <c r="A85" s="32"/>
      <c r="B85" s="33"/>
      <c r="C85" s="27" t="s">
        <v>21</v>
      </c>
      <c r="D85" s="32"/>
      <c r="E85" s="32"/>
      <c r="F85" s="25" t="str">
        <f>F14</f>
        <v>Dačice</v>
      </c>
      <c r="G85" s="32"/>
      <c r="H85" s="32"/>
      <c r="I85" s="27" t="s">
        <v>23</v>
      </c>
      <c r="J85" s="50" t="str">
        <f>IF(J14="","",J14)</f>
        <v>1. 4. 2020</v>
      </c>
      <c r="K85" s="32"/>
      <c r="L85" s="94"/>
      <c r="S85" s="32"/>
      <c r="T85" s="32"/>
      <c r="U85" s="32"/>
      <c r="V85" s="32"/>
      <c r="W85" s="32"/>
      <c r="X85" s="32"/>
      <c r="Y85" s="32"/>
      <c r="Z85" s="32"/>
      <c r="AA85" s="32"/>
      <c r="AB85" s="32"/>
      <c r="AC85" s="32"/>
      <c r="AD85" s="32"/>
      <c r="AE85" s="32"/>
    </row>
    <row r="86" spans="1:65" s="2" customFormat="1" ht="7" customHeight="1">
      <c r="A86" s="32"/>
      <c r="B86" s="33"/>
      <c r="C86" s="32"/>
      <c r="D86" s="32"/>
      <c r="E86" s="32"/>
      <c r="F86" s="32"/>
      <c r="G86" s="32"/>
      <c r="H86" s="32"/>
      <c r="I86" s="32"/>
      <c r="J86" s="32"/>
      <c r="K86" s="32"/>
      <c r="L86" s="94"/>
      <c r="S86" s="32"/>
      <c r="T86" s="32"/>
      <c r="U86" s="32"/>
      <c r="V86" s="32"/>
      <c r="W86" s="32"/>
      <c r="X86" s="32"/>
      <c r="Y86" s="32"/>
      <c r="Z86" s="32"/>
      <c r="AA86" s="32"/>
      <c r="AB86" s="32"/>
      <c r="AC86" s="32"/>
      <c r="AD86" s="32"/>
      <c r="AE86" s="32"/>
    </row>
    <row r="87" spans="1:65" s="2" customFormat="1" ht="25.75" customHeight="1">
      <c r="A87" s="32"/>
      <c r="B87" s="33"/>
      <c r="C87" s="27" t="s">
        <v>25</v>
      </c>
      <c r="D87" s="32"/>
      <c r="E87" s="32"/>
      <c r="F87" s="25" t="str">
        <f>E17</f>
        <v xml:space="preserve"> </v>
      </c>
      <c r="G87" s="32"/>
      <c r="H87" s="32"/>
      <c r="I87" s="27" t="s">
        <v>30</v>
      </c>
      <c r="J87" s="30" t="str">
        <f>E23</f>
        <v>Ing. Zdeněk Hejtman, Dačice</v>
      </c>
      <c r="K87" s="32"/>
      <c r="L87" s="94"/>
      <c r="S87" s="32"/>
      <c r="T87" s="32"/>
      <c r="U87" s="32"/>
      <c r="V87" s="32"/>
      <c r="W87" s="32"/>
      <c r="X87" s="32"/>
      <c r="Y87" s="32"/>
      <c r="Z87" s="32"/>
      <c r="AA87" s="32"/>
      <c r="AB87" s="32"/>
      <c r="AC87" s="32"/>
      <c r="AD87" s="32"/>
      <c r="AE87" s="32"/>
    </row>
    <row r="88" spans="1:65" s="2" customFormat="1" ht="15.25" customHeight="1">
      <c r="A88" s="32"/>
      <c r="B88" s="33"/>
      <c r="C88" s="27" t="s">
        <v>1158</v>
      </c>
      <c r="D88" s="32"/>
      <c r="E88" s="32"/>
      <c r="F88" s="25" t="str">
        <f>IF(E20="","",E20)</f>
        <v>Vyplň údaj</v>
      </c>
      <c r="G88" s="32"/>
      <c r="H88" s="32"/>
      <c r="I88" s="27" t="s">
        <v>33</v>
      </c>
      <c r="J88" s="30" t="str">
        <f>E26</f>
        <v xml:space="preserve"> </v>
      </c>
      <c r="K88" s="32"/>
      <c r="L88" s="94"/>
      <c r="S88" s="32"/>
      <c r="T88" s="32"/>
      <c r="U88" s="32"/>
      <c r="V88" s="32"/>
      <c r="W88" s="32"/>
      <c r="X88" s="32"/>
      <c r="Y88" s="32"/>
      <c r="Z88" s="32"/>
      <c r="AA88" s="32"/>
      <c r="AB88" s="32"/>
      <c r="AC88" s="32"/>
      <c r="AD88" s="32"/>
      <c r="AE88" s="32"/>
    </row>
    <row r="89" spans="1:65" s="2" customFormat="1" ht="10.4" customHeight="1">
      <c r="A89" s="32"/>
      <c r="B89" s="33"/>
      <c r="C89" s="32"/>
      <c r="D89" s="32"/>
      <c r="E89" s="32"/>
      <c r="F89" s="32"/>
      <c r="G89" s="32"/>
      <c r="H89" s="32"/>
      <c r="I89" s="32"/>
      <c r="J89" s="32"/>
      <c r="K89" s="32"/>
      <c r="L89" s="94"/>
      <c r="S89" s="32"/>
      <c r="T89" s="32"/>
      <c r="U89" s="32"/>
      <c r="V89" s="32"/>
      <c r="W89" s="32"/>
      <c r="X89" s="32"/>
      <c r="Y89" s="32"/>
      <c r="Z89" s="32"/>
      <c r="AA89" s="32"/>
      <c r="AB89" s="32"/>
      <c r="AC89" s="32"/>
      <c r="AD89" s="32"/>
      <c r="AE89" s="32"/>
    </row>
    <row r="90" spans="1:65" s="11" customFormat="1" ht="29.25" customHeight="1">
      <c r="A90" s="119"/>
      <c r="B90" s="120"/>
      <c r="C90" s="121" t="s">
        <v>114</v>
      </c>
      <c r="D90" s="122" t="s">
        <v>55</v>
      </c>
      <c r="E90" s="122" t="s">
        <v>51</v>
      </c>
      <c r="F90" s="122" t="s">
        <v>52</v>
      </c>
      <c r="G90" s="122" t="s">
        <v>115</v>
      </c>
      <c r="H90" s="122" t="s">
        <v>116</v>
      </c>
      <c r="I90" s="122" t="s">
        <v>117</v>
      </c>
      <c r="J90" s="122" t="s">
        <v>105</v>
      </c>
      <c r="K90" s="123" t="s">
        <v>118</v>
      </c>
      <c r="L90" s="124"/>
      <c r="M90" s="57" t="s">
        <v>3</v>
      </c>
      <c r="N90" s="58" t="s">
        <v>40</v>
      </c>
      <c r="O90" s="58" t="s">
        <v>119</v>
      </c>
      <c r="P90" s="58" t="s">
        <v>120</v>
      </c>
      <c r="Q90" s="58" t="s">
        <v>121</v>
      </c>
      <c r="R90" s="58" t="s">
        <v>122</v>
      </c>
      <c r="S90" s="58" t="s">
        <v>123</v>
      </c>
      <c r="T90" s="59" t="s">
        <v>124</v>
      </c>
      <c r="U90" s="119"/>
      <c r="V90" s="119"/>
      <c r="W90" s="119"/>
      <c r="X90" s="119"/>
      <c r="Y90" s="119"/>
      <c r="Z90" s="119"/>
      <c r="AA90" s="119"/>
      <c r="AB90" s="119"/>
      <c r="AC90" s="119"/>
      <c r="AD90" s="119"/>
      <c r="AE90" s="119"/>
    </row>
    <row r="91" spans="1:65" s="2" customFormat="1" ht="22.9" customHeight="1">
      <c r="A91" s="32"/>
      <c r="B91" s="33"/>
      <c r="C91" s="64" t="s">
        <v>125</v>
      </c>
      <c r="D91" s="32"/>
      <c r="E91" s="32"/>
      <c r="F91" s="32"/>
      <c r="G91" s="32"/>
      <c r="H91" s="32"/>
      <c r="I91" s="32"/>
      <c r="J91" s="125">
        <f>BK91</f>
        <v>0</v>
      </c>
      <c r="K91" s="32"/>
      <c r="L91" s="33"/>
      <c r="M91" s="60"/>
      <c r="N91" s="51"/>
      <c r="O91" s="61"/>
      <c r="P91" s="126">
        <f>P92+P123</f>
        <v>0</v>
      </c>
      <c r="Q91" s="61"/>
      <c r="R91" s="126">
        <f>R92+R123</f>
        <v>6.0425054000000005</v>
      </c>
      <c r="S91" s="61"/>
      <c r="T91" s="127">
        <f>T92+T123</f>
        <v>0</v>
      </c>
      <c r="U91" s="32"/>
      <c r="V91" s="32"/>
      <c r="W91" s="32"/>
      <c r="X91" s="32"/>
      <c r="Y91" s="32"/>
      <c r="Z91" s="32"/>
      <c r="AA91" s="32"/>
      <c r="AB91" s="32"/>
      <c r="AC91" s="32"/>
      <c r="AD91" s="32"/>
      <c r="AE91" s="32"/>
      <c r="AT91" s="17" t="s">
        <v>69</v>
      </c>
      <c r="AU91" s="17" t="s">
        <v>106</v>
      </c>
      <c r="BK91" s="128">
        <f>BK92+BK123</f>
        <v>0</v>
      </c>
    </row>
    <row r="92" spans="1:65" s="12" customFormat="1" ht="25.9" customHeight="1">
      <c r="B92" s="129"/>
      <c r="D92" s="130" t="s">
        <v>69</v>
      </c>
      <c r="E92" s="131" t="s">
        <v>126</v>
      </c>
      <c r="F92" s="131" t="s">
        <v>127</v>
      </c>
      <c r="I92" s="132"/>
      <c r="J92" s="133">
        <f>BK92</f>
        <v>0</v>
      </c>
      <c r="L92" s="129"/>
      <c r="M92" s="134"/>
      <c r="N92" s="135"/>
      <c r="O92" s="135"/>
      <c r="P92" s="136">
        <f>P93+P112+P121</f>
        <v>0</v>
      </c>
      <c r="Q92" s="135"/>
      <c r="R92" s="136">
        <f>R93+R112+R121</f>
        <v>6.0425054000000005</v>
      </c>
      <c r="S92" s="135"/>
      <c r="T92" s="137">
        <f>T93+T112+T121</f>
        <v>0</v>
      </c>
      <c r="AR92" s="130" t="s">
        <v>78</v>
      </c>
      <c r="AT92" s="138" t="s">
        <v>69</v>
      </c>
      <c r="AU92" s="138" t="s">
        <v>70</v>
      </c>
      <c r="AY92" s="130" t="s">
        <v>128</v>
      </c>
      <c r="BK92" s="139">
        <f>BK93+BK112+BK121</f>
        <v>0</v>
      </c>
    </row>
    <row r="93" spans="1:65" s="12" customFormat="1" ht="22.9" customHeight="1">
      <c r="B93" s="129"/>
      <c r="D93" s="130" t="s">
        <v>69</v>
      </c>
      <c r="E93" s="140" t="s">
        <v>144</v>
      </c>
      <c r="F93" s="140" t="s">
        <v>528</v>
      </c>
      <c r="I93" s="132"/>
      <c r="J93" s="141">
        <f>BK93</f>
        <v>0</v>
      </c>
      <c r="L93" s="129"/>
      <c r="M93" s="134"/>
      <c r="N93" s="135"/>
      <c r="O93" s="135"/>
      <c r="P93" s="136">
        <f>SUM(P94:P111)</f>
        <v>0</v>
      </c>
      <c r="Q93" s="135"/>
      <c r="R93" s="136">
        <f>SUM(R94:R111)</f>
        <v>5.6481070000000004</v>
      </c>
      <c r="S93" s="135"/>
      <c r="T93" s="137">
        <f>SUM(T94:T111)</f>
        <v>0</v>
      </c>
      <c r="AR93" s="130" t="s">
        <v>78</v>
      </c>
      <c r="AT93" s="138" t="s">
        <v>69</v>
      </c>
      <c r="AU93" s="138" t="s">
        <v>78</v>
      </c>
      <c r="AY93" s="130" t="s">
        <v>128</v>
      </c>
      <c r="BK93" s="139">
        <f>SUM(BK94:BK111)</f>
        <v>0</v>
      </c>
    </row>
    <row r="94" spans="1:65" s="2" customFormat="1" ht="24.25" customHeight="1">
      <c r="A94" s="32"/>
      <c r="B94" s="142"/>
      <c r="C94" s="143" t="s">
        <v>78</v>
      </c>
      <c r="D94" s="143" t="s">
        <v>130</v>
      </c>
      <c r="E94" s="144" t="s">
        <v>895</v>
      </c>
      <c r="F94" s="145" t="s">
        <v>896</v>
      </c>
      <c r="G94" s="146" t="s">
        <v>160</v>
      </c>
      <c r="H94" s="147">
        <v>2</v>
      </c>
      <c r="I94" s="148"/>
      <c r="J94" s="149">
        <f>ROUND(I94*H94,2)</f>
        <v>0</v>
      </c>
      <c r="K94" s="145" t="s">
        <v>134</v>
      </c>
      <c r="L94" s="33"/>
      <c r="M94" s="150" t="s">
        <v>3</v>
      </c>
      <c r="N94" s="151" t="s">
        <v>41</v>
      </c>
      <c r="O94" s="53"/>
      <c r="P94" s="152">
        <f>O94*H94</f>
        <v>0</v>
      </c>
      <c r="Q94" s="152">
        <v>7.9549999999999996E-2</v>
      </c>
      <c r="R94" s="152">
        <f>Q94*H94</f>
        <v>0.15909999999999999</v>
      </c>
      <c r="S94" s="152">
        <v>0</v>
      </c>
      <c r="T94" s="153">
        <f>S94*H94</f>
        <v>0</v>
      </c>
      <c r="U94" s="32"/>
      <c r="V94" s="32"/>
      <c r="W94" s="32"/>
      <c r="X94" s="32"/>
      <c r="Y94" s="32"/>
      <c r="Z94" s="32"/>
      <c r="AA94" s="32"/>
      <c r="AB94" s="32"/>
      <c r="AC94" s="32"/>
      <c r="AD94" s="32"/>
      <c r="AE94" s="32"/>
      <c r="AR94" s="154" t="s">
        <v>135</v>
      </c>
      <c r="AT94" s="154" t="s">
        <v>130</v>
      </c>
      <c r="AU94" s="154" t="s">
        <v>80</v>
      </c>
      <c r="AY94" s="17" t="s">
        <v>128</v>
      </c>
      <c r="BE94" s="155">
        <f>IF(N94="základní",J94,0)</f>
        <v>0</v>
      </c>
      <c r="BF94" s="155">
        <f>IF(N94="snížená",J94,0)</f>
        <v>0</v>
      </c>
      <c r="BG94" s="155">
        <f>IF(N94="zákl. přenesená",J94,0)</f>
        <v>0</v>
      </c>
      <c r="BH94" s="155">
        <f>IF(N94="sníž. přenesená",J94,0)</f>
        <v>0</v>
      </c>
      <c r="BI94" s="155">
        <f>IF(N94="nulová",J94,0)</f>
        <v>0</v>
      </c>
      <c r="BJ94" s="17" t="s">
        <v>78</v>
      </c>
      <c r="BK94" s="155">
        <f>ROUND(I94*H94,2)</f>
        <v>0</v>
      </c>
      <c r="BL94" s="17" t="s">
        <v>135</v>
      </c>
      <c r="BM94" s="154" t="s">
        <v>897</v>
      </c>
    </row>
    <row r="95" spans="1:65" s="2" customFormat="1" ht="225">
      <c r="A95" s="32"/>
      <c r="B95" s="33"/>
      <c r="C95" s="32"/>
      <c r="D95" s="156" t="s">
        <v>137</v>
      </c>
      <c r="E95" s="32"/>
      <c r="F95" s="157" t="s">
        <v>898</v>
      </c>
      <c r="G95" s="32"/>
      <c r="H95" s="32"/>
      <c r="I95" s="158"/>
      <c r="J95" s="32"/>
      <c r="K95" s="32"/>
      <c r="L95" s="33"/>
      <c r="M95" s="159"/>
      <c r="N95" s="160"/>
      <c r="O95" s="53"/>
      <c r="P95" s="53"/>
      <c r="Q95" s="53"/>
      <c r="R95" s="53"/>
      <c r="S95" s="53"/>
      <c r="T95" s="54"/>
      <c r="U95" s="32"/>
      <c r="V95" s="32"/>
      <c r="W95" s="32"/>
      <c r="X95" s="32"/>
      <c r="Y95" s="32"/>
      <c r="Z95" s="32"/>
      <c r="AA95" s="32"/>
      <c r="AB95" s="32"/>
      <c r="AC95" s="32"/>
      <c r="AD95" s="32"/>
      <c r="AE95" s="32"/>
      <c r="AT95" s="17" t="s">
        <v>137</v>
      </c>
      <c r="AU95" s="17" t="s">
        <v>80</v>
      </c>
    </row>
    <row r="96" spans="1:65" s="13" customFormat="1">
      <c r="B96" s="161"/>
      <c r="D96" s="156" t="s">
        <v>139</v>
      </c>
      <c r="E96" s="162" t="s">
        <v>3</v>
      </c>
      <c r="F96" s="163" t="s">
        <v>657</v>
      </c>
      <c r="H96" s="164">
        <v>2</v>
      </c>
      <c r="I96" s="165"/>
      <c r="L96" s="161"/>
      <c r="M96" s="166"/>
      <c r="N96" s="167"/>
      <c r="O96" s="167"/>
      <c r="P96" s="167"/>
      <c r="Q96" s="167"/>
      <c r="R96" s="167"/>
      <c r="S96" s="167"/>
      <c r="T96" s="168"/>
      <c r="AT96" s="162" t="s">
        <v>139</v>
      </c>
      <c r="AU96" s="162" t="s">
        <v>80</v>
      </c>
      <c r="AV96" s="13" t="s">
        <v>80</v>
      </c>
      <c r="AW96" s="13" t="s">
        <v>32</v>
      </c>
      <c r="AX96" s="13" t="s">
        <v>78</v>
      </c>
      <c r="AY96" s="162" t="s">
        <v>128</v>
      </c>
    </row>
    <row r="97" spans="1:65" s="2" customFormat="1" ht="14.5" customHeight="1">
      <c r="A97" s="32"/>
      <c r="B97" s="142"/>
      <c r="C97" s="177" t="s">
        <v>80</v>
      </c>
      <c r="D97" s="177" t="s">
        <v>284</v>
      </c>
      <c r="E97" s="178" t="s">
        <v>899</v>
      </c>
      <c r="F97" s="179" t="s">
        <v>900</v>
      </c>
      <c r="G97" s="180" t="s">
        <v>264</v>
      </c>
      <c r="H97" s="181">
        <v>2</v>
      </c>
      <c r="I97" s="182"/>
      <c r="J97" s="183">
        <f>ROUND(I97*H97,2)</f>
        <v>0</v>
      </c>
      <c r="K97" s="179" t="s">
        <v>134</v>
      </c>
      <c r="L97" s="184"/>
      <c r="M97" s="185" t="s">
        <v>3</v>
      </c>
      <c r="N97" s="186" t="s">
        <v>41</v>
      </c>
      <c r="O97" s="53"/>
      <c r="P97" s="152">
        <f>O97*H97</f>
        <v>0</v>
      </c>
      <c r="Q97" s="152">
        <v>2.37</v>
      </c>
      <c r="R97" s="152">
        <f>Q97*H97</f>
        <v>4.74</v>
      </c>
      <c r="S97" s="152">
        <v>0</v>
      </c>
      <c r="T97" s="153">
        <f>S97*H97</f>
        <v>0</v>
      </c>
      <c r="U97" s="32"/>
      <c r="V97" s="32"/>
      <c r="W97" s="32"/>
      <c r="X97" s="32"/>
      <c r="Y97" s="32"/>
      <c r="Z97" s="32"/>
      <c r="AA97" s="32"/>
      <c r="AB97" s="32"/>
      <c r="AC97" s="32"/>
      <c r="AD97" s="32"/>
      <c r="AE97" s="32"/>
      <c r="AR97" s="154" t="s">
        <v>170</v>
      </c>
      <c r="AT97" s="154" t="s">
        <v>284</v>
      </c>
      <c r="AU97" s="154" t="s">
        <v>80</v>
      </c>
      <c r="AY97" s="17" t="s">
        <v>128</v>
      </c>
      <c r="BE97" s="155">
        <f>IF(N97="základní",J97,0)</f>
        <v>0</v>
      </c>
      <c r="BF97" s="155">
        <f>IF(N97="snížená",J97,0)</f>
        <v>0</v>
      </c>
      <c r="BG97" s="155">
        <f>IF(N97="zákl. přenesená",J97,0)</f>
        <v>0</v>
      </c>
      <c r="BH97" s="155">
        <f>IF(N97="sníž. přenesená",J97,0)</f>
        <v>0</v>
      </c>
      <c r="BI97" s="155">
        <f>IF(N97="nulová",J97,0)</f>
        <v>0</v>
      </c>
      <c r="BJ97" s="17" t="s">
        <v>78</v>
      </c>
      <c r="BK97" s="155">
        <f>ROUND(I97*H97,2)</f>
        <v>0</v>
      </c>
      <c r="BL97" s="17" t="s">
        <v>135</v>
      </c>
      <c r="BM97" s="154" t="s">
        <v>901</v>
      </c>
    </row>
    <row r="98" spans="1:65" s="13" customFormat="1">
      <c r="B98" s="161"/>
      <c r="D98" s="156" t="s">
        <v>139</v>
      </c>
      <c r="E98" s="162" t="s">
        <v>3</v>
      </c>
      <c r="F98" s="163" t="s">
        <v>657</v>
      </c>
      <c r="H98" s="164">
        <v>2</v>
      </c>
      <c r="I98" s="165"/>
      <c r="L98" s="161"/>
      <c r="M98" s="166"/>
      <c r="N98" s="167"/>
      <c r="O98" s="167"/>
      <c r="P98" s="167"/>
      <c r="Q98" s="167"/>
      <c r="R98" s="167"/>
      <c r="S98" s="167"/>
      <c r="T98" s="168"/>
      <c r="AT98" s="162" t="s">
        <v>139</v>
      </c>
      <c r="AU98" s="162" t="s">
        <v>80</v>
      </c>
      <c r="AV98" s="13" t="s">
        <v>80</v>
      </c>
      <c r="AW98" s="13" t="s">
        <v>32</v>
      </c>
      <c r="AX98" s="13" t="s">
        <v>78</v>
      </c>
      <c r="AY98" s="162" t="s">
        <v>128</v>
      </c>
    </row>
    <row r="99" spans="1:65" s="2" customFormat="1" ht="24.25" customHeight="1">
      <c r="A99" s="32"/>
      <c r="B99" s="142"/>
      <c r="C99" s="143" t="s">
        <v>144</v>
      </c>
      <c r="D99" s="143" t="s">
        <v>130</v>
      </c>
      <c r="E99" s="144" t="s">
        <v>902</v>
      </c>
      <c r="F99" s="145" t="s">
        <v>903</v>
      </c>
      <c r="G99" s="146" t="s">
        <v>160</v>
      </c>
      <c r="H99" s="147">
        <v>8.18</v>
      </c>
      <c r="I99" s="148"/>
      <c r="J99" s="149">
        <f>ROUND(I99*H99,2)</f>
        <v>0</v>
      </c>
      <c r="K99" s="145" t="s">
        <v>134</v>
      </c>
      <c r="L99" s="33"/>
      <c r="M99" s="150" t="s">
        <v>3</v>
      </c>
      <c r="N99" s="151" t="s">
        <v>41</v>
      </c>
      <c r="O99" s="53"/>
      <c r="P99" s="152">
        <f>O99*H99</f>
        <v>0</v>
      </c>
      <c r="Q99" s="152">
        <v>8.0149999999999999E-2</v>
      </c>
      <c r="R99" s="152">
        <f>Q99*H99</f>
        <v>0.65562699999999996</v>
      </c>
      <c r="S99" s="152">
        <v>0</v>
      </c>
      <c r="T99" s="153">
        <f>S99*H99</f>
        <v>0</v>
      </c>
      <c r="U99" s="32"/>
      <c r="V99" s="32"/>
      <c r="W99" s="32"/>
      <c r="X99" s="32"/>
      <c r="Y99" s="32"/>
      <c r="Z99" s="32"/>
      <c r="AA99" s="32"/>
      <c r="AB99" s="32"/>
      <c r="AC99" s="32"/>
      <c r="AD99" s="32"/>
      <c r="AE99" s="32"/>
      <c r="AR99" s="154" t="s">
        <v>135</v>
      </c>
      <c r="AT99" s="154" t="s">
        <v>130</v>
      </c>
      <c r="AU99" s="154" t="s">
        <v>80</v>
      </c>
      <c r="AY99" s="17" t="s">
        <v>128</v>
      </c>
      <c r="BE99" s="155">
        <f>IF(N99="základní",J99,0)</f>
        <v>0</v>
      </c>
      <c r="BF99" s="155">
        <f>IF(N99="snížená",J99,0)</f>
        <v>0</v>
      </c>
      <c r="BG99" s="155">
        <f>IF(N99="zákl. přenesená",J99,0)</f>
        <v>0</v>
      </c>
      <c r="BH99" s="155">
        <f>IF(N99="sníž. přenesená",J99,0)</f>
        <v>0</v>
      </c>
      <c r="BI99" s="155">
        <f>IF(N99="nulová",J99,0)</f>
        <v>0</v>
      </c>
      <c r="BJ99" s="17" t="s">
        <v>78</v>
      </c>
      <c r="BK99" s="155">
        <f>ROUND(I99*H99,2)</f>
        <v>0</v>
      </c>
      <c r="BL99" s="17" t="s">
        <v>135</v>
      </c>
      <c r="BM99" s="154" t="s">
        <v>904</v>
      </c>
    </row>
    <row r="100" spans="1:65" s="2" customFormat="1" ht="225">
      <c r="A100" s="32"/>
      <c r="B100" s="33"/>
      <c r="C100" s="32"/>
      <c r="D100" s="156" t="s">
        <v>137</v>
      </c>
      <c r="E100" s="32"/>
      <c r="F100" s="157" t="s">
        <v>898</v>
      </c>
      <c r="G100" s="32"/>
      <c r="H100" s="32"/>
      <c r="I100" s="158"/>
      <c r="J100" s="32"/>
      <c r="K100" s="32"/>
      <c r="L100" s="33"/>
      <c r="M100" s="159"/>
      <c r="N100" s="160"/>
      <c r="O100" s="53"/>
      <c r="P100" s="53"/>
      <c r="Q100" s="53"/>
      <c r="R100" s="53"/>
      <c r="S100" s="53"/>
      <c r="T100" s="54"/>
      <c r="U100" s="32"/>
      <c r="V100" s="32"/>
      <c r="W100" s="32"/>
      <c r="X100" s="32"/>
      <c r="Y100" s="32"/>
      <c r="Z100" s="32"/>
      <c r="AA100" s="32"/>
      <c r="AB100" s="32"/>
      <c r="AC100" s="32"/>
      <c r="AD100" s="32"/>
      <c r="AE100" s="32"/>
      <c r="AT100" s="17" t="s">
        <v>137</v>
      </c>
      <c r="AU100" s="17" t="s">
        <v>80</v>
      </c>
    </row>
    <row r="101" spans="1:65" s="13" customFormat="1">
      <c r="B101" s="161"/>
      <c r="D101" s="156" t="s">
        <v>139</v>
      </c>
      <c r="E101" s="162" t="s">
        <v>3</v>
      </c>
      <c r="F101" s="163" t="s">
        <v>905</v>
      </c>
      <c r="H101" s="164">
        <v>8.18</v>
      </c>
      <c r="I101" s="165"/>
      <c r="L101" s="161"/>
      <c r="M101" s="166"/>
      <c r="N101" s="167"/>
      <c r="O101" s="167"/>
      <c r="P101" s="167"/>
      <c r="Q101" s="167"/>
      <c r="R101" s="167"/>
      <c r="S101" s="167"/>
      <c r="T101" s="168"/>
      <c r="AT101" s="162" t="s">
        <v>139</v>
      </c>
      <c r="AU101" s="162" t="s">
        <v>80</v>
      </c>
      <c r="AV101" s="13" t="s">
        <v>80</v>
      </c>
      <c r="AW101" s="13" t="s">
        <v>32</v>
      </c>
      <c r="AX101" s="13" t="s">
        <v>78</v>
      </c>
      <c r="AY101" s="162" t="s">
        <v>128</v>
      </c>
    </row>
    <row r="102" spans="1:65" s="2" customFormat="1" ht="24.25" customHeight="1">
      <c r="A102" s="32"/>
      <c r="B102" s="142"/>
      <c r="C102" s="177" t="s">
        <v>135</v>
      </c>
      <c r="D102" s="177" t="s">
        <v>284</v>
      </c>
      <c r="E102" s="178" t="s">
        <v>906</v>
      </c>
      <c r="F102" s="179" t="s">
        <v>907</v>
      </c>
      <c r="G102" s="180" t="s">
        <v>264</v>
      </c>
      <c r="H102" s="181">
        <v>1</v>
      </c>
      <c r="I102" s="182"/>
      <c r="J102" s="183">
        <f>ROUND(I102*H102,2)</f>
        <v>0</v>
      </c>
      <c r="K102" s="179" t="s">
        <v>3</v>
      </c>
      <c r="L102" s="184"/>
      <c r="M102" s="185" t="s">
        <v>3</v>
      </c>
      <c r="N102" s="186" t="s">
        <v>41</v>
      </c>
      <c r="O102" s="53"/>
      <c r="P102" s="152">
        <f>O102*H102</f>
        <v>0</v>
      </c>
      <c r="Q102" s="152">
        <v>0</v>
      </c>
      <c r="R102" s="152">
        <f>Q102*H102</f>
        <v>0</v>
      </c>
      <c r="S102" s="152">
        <v>0</v>
      </c>
      <c r="T102" s="153">
        <f>S102*H102</f>
        <v>0</v>
      </c>
      <c r="U102" s="32"/>
      <c r="V102" s="32"/>
      <c r="W102" s="32"/>
      <c r="X102" s="32"/>
      <c r="Y102" s="32"/>
      <c r="Z102" s="32"/>
      <c r="AA102" s="32"/>
      <c r="AB102" s="32"/>
      <c r="AC102" s="32"/>
      <c r="AD102" s="32"/>
      <c r="AE102" s="32"/>
      <c r="AR102" s="154" t="s">
        <v>170</v>
      </c>
      <c r="AT102" s="154" t="s">
        <v>284</v>
      </c>
      <c r="AU102" s="154" t="s">
        <v>80</v>
      </c>
      <c r="AY102" s="17" t="s">
        <v>128</v>
      </c>
      <c r="BE102" s="155">
        <f>IF(N102="základní",J102,0)</f>
        <v>0</v>
      </c>
      <c r="BF102" s="155">
        <f>IF(N102="snížená",J102,0)</f>
        <v>0</v>
      </c>
      <c r="BG102" s="155">
        <f>IF(N102="zákl. přenesená",J102,0)</f>
        <v>0</v>
      </c>
      <c r="BH102" s="155">
        <f>IF(N102="sníž. přenesená",J102,0)</f>
        <v>0</v>
      </c>
      <c r="BI102" s="155">
        <f>IF(N102="nulová",J102,0)</f>
        <v>0</v>
      </c>
      <c r="BJ102" s="17" t="s">
        <v>78</v>
      </c>
      <c r="BK102" s="155">
        <f>ROUND(I102*H102,2)</f>
        <v>0</v>
      </c>
      <c r="BL102" s="17" t="s">
        <v>135</v>
      </c>
      <c r="BM102" s="154" t="s">
        <v>908</v>
      </c>
    </row>
    <row r="103" spans="1:65" s="13" customFormat="1">
      <c r="B103" s="161"/>
      <c r="D103" s="156" t="s">
        <v>139</v>
      </c>
      <c r="E103" s="162" t="s">
        <v>3</v>
      </c>
      <c r="F103" s="163" t="s">
        <v>708</v>
      </c>
      <c r="H103" s="164">
        <v>1</v>
      </c>
      <c r="I103" s="165"/>
      <c r="L103" s="161"/>
      <c r="M103" s="166"/>
      <c r="N103" s="167"/>
      <c r="O103" s="167"/>
      <c r="P103" s="167"/>
      <c r="Q103" s="167"/>
      <c r="R103" s="167"/>
      <c r="S103" s="167"/>
      <c r="T103" s="168"/>
      <c r="AT103" s="162" t="s">
        <v>139</v>
      </c>
      <c r="AU103" s="162" t="s">
        <v>80</v>
      </c>
      <c r="AV103" s="13" t="s">
        <v>80</v>
      </c>
      <c r="AW103" s="13" t="s">
        <v>32</v>
      </c>
      <c r="AX103" s="13" t="s">
        <v>78</v>
      </c>
      <c r="AY103" s="162" t="s">
        <v>128</v>
      </c>
    </row>
    <row r="104" spans="1:65" s="2" customFormat="1" ht="62.65" customHeight="1">
      <c r="A104" s="32"/>
      <c r="B104" s="142"/>
      <c r="C104" s="143" t="s">
        <v>151</v>
      </c>
      <c r="D104" s="143" t="s">
        <v>130</v>
      </c>
      <c r="E104" s="144" t="s">
        <v>909</v>
      </c>
      <c r="F104" s="145" t="s">
        <v>910</v>
      </c>
      <c r="G104" s="146" t="s">
        <v>160</v>
      </c>
      <c r="H104" s="147">
        <v>4.8499999999999996</v>
      </c>
      <c r="I104" s="148"/>
      <c r="J104" s="149">
        <f>ROUND(I104*H104,2)</f>
        <v>0</v>
      </c>
      <c r="K104" s="145" t="s">
        <v>134</v>
      </c>
      <c r="L104" s="33"/>
      <c r="M104" s="150" t="s">
        <v>3</v>
      </c>
      <c r="N104" s="151" t="s">
        <v>41</v>
      </c>
      <c r="O104" s="53"/>
      <c r="P104" s="152">
        <f>O104*H104</f>
        <v>0</v>
      </c>
      <c r="Q104" s="152">
        <v>0</v>
      </c>
      <c r="R104" s="152">
        <f>Q104*H104</f>
        <v>0</v>
      </c>
      <c r="S104" s="152">
        <v>0</v>
      </c>
      <c r="T104" s="153">
        <f>S104*H104</f>
        <v>0</v>
      </c>
      <c r="U104" s="32"/>
      <c r="V104" s="32"/>
      <c r="W104" s="32"/>
      <c r="X104" s="32"/>
      <c r="Y104" s="32"/>
      <c r="Z104" s="32"/>
      <c r="AA104" s="32"/>
      <c r="AB104" s="32"/>
      <c r="AC104" s="32"/>
      <c r="AD104" s="32"/>
      <c r="AE104" s="32"/>
      <c r="AR104" s="154" t="s">
        <v>135</v>
      </c>
      <c r="AT104" s="154" t="s">
        <v>130</v>
      </c>
      <c r="AU104" s="154" t="s">
        <v>80</v>
      </c>
      <c r="AY104" s="17" t="s">
        <v>128</v>
      </c>
      <c r="BE104" s="155">
        <f>IF(N104="základní",J104,0)</f>
        <v>0</v>
      </c>
      <c r="BF104" s="155">
        <f>IF(N104="snížená",J104,0)</f>
        <v>0</v>
      </c>
      <c r="BG104" s="155">
        <f>IF(N104="zákl. přenesená",J104,0)</f>
        <v>0</v>
      </c>
      <c r="BH104" s="155">
        <f>IF(N104="sníž. přenesená",J104,0)</f>
        <v>0</v>
      </c>
      <c r="BI104" s="155">
        <f>IF(N104="nulová",J104,0)</f>
        <v>0</v>
      </c>
      <c r="BJ104" s="17" t="s">
        <v>78</v>
      </c>
      <c r="BK104" s="155">
        <f>ROUND(I104*H104,2)</f>
        <v>0</v>
      </c>
      <c r="BL104" s="17" t="s">
        <v>135</v>
      </c>
      <c r="BM104" s="154" t="s">
        <v>911</v>
      </c>
    </row>
    <row r="105" spans="1:65" s="2" customFormat="1" ht="324">
      <c r="A105" s="32"/>
      <c r="B105" s="33"/>
      <c r="C105" s="32"/>
      <c r="D105" s="156" t="s">
        <v>137</v>
      </c>
      <c r="E105" s="32"/>
      <c r="F105" s="157" t="s">
        <v>539</v>
      </c>
      <c r="G105" s="32"/>
      <c r="H105" s="32"/>
      <c r="I105" s="158"/>
      <c r="J105" s="32"/>
      <c r="K105" s="32"/>
      <c r="L105" s="33"/>
      <c r="M105" s="159"/>
      <c r="N105" s="160"/>
      <c r="O105" s="53"/>
      <c r="P105" s="53"/>
      <c r="Q105" s="53"/>
      <c r="R105" s="53"/>
      <c r="S105" s="53"/>
      <c r="T105" s="54"/>
      <c r="U105" s="32"/>
      <c r="V105" s="32"/>
      <c r="W105" s="32"/>
      <c r="X105" s="32"/>
      <c r="Y105" s="32"/>
      <c r="Z105" s="32"/>
      <c r="AA105" s="32"/>
      <c r="AB105" s="32"/>
      <c r="AC105" s="32"/>
      <c r="AD105" s="32"/>
      <c r="AE105" s="32"/>
      <c r="AT105" s="17" t="s">
        <v>137</v>
      </c>
      <c r="AU105" s="17" t="s">
        <v>80</v>
      </c>
    </row>
    <row r="106" spans="1:65" s="13" customFormat="1">
      <c r="B106" s="161"/>
      <c r="D106" s="156" t="s">
        <v>139</v>
      </c>
      <c r="E106" s="162" t="s">
        <v>3</v>
      </c>
      <c r="F106" s="163" t="s">
        <v>912</v>
      </c>
      <c r="H106" s="164">
        <v>4.8499999999999996</v>
      </c>
      <c r="I106" s="165"/>
      <c r="L106" s="161"/>
      <c r="M106" s="166"/>
      <c r="N106" s="167"/>
      <c r="O106" s="167"/>
      <c r="P106" s="167"/>
      <c r="Q106" s="167"/>
      <c r="R106" s="167"/>
      <c r="S106" s="167"/>
      <c r="T106" s="168"/>
      <c r="AT106" s="162" t="s">
        <v>139</v>
      </c>
      <c r="AU106" s="162" t="s">
        <v>80</v>
      </c>
      <c r="AV106" s="13" t="s">
        <v>80</v>
      </c>
      <c r="AW106" s="13" t="s">
        <v>32</v>
      </c>
      <c r="AX106" s="13" t="s">
        <v>78</v>
      </c>
      <c r="AY106" s="162" t="s">
        <v>128</v>
      </c>
    </row>
    <row r="107" spans="1:65" s="2" customFormat="1" ht="76.400000000000006" customHeight="1">
      <c r="A107" s="32"/>
      <c r="B107" s="142"/>
      <c r="C107" s="143" t="s">
        <v>157</v>
      </c>
      <c r="D107" s="143" t="s">
        <v>130</v>
      </c>
      <c r="E107" s="144" t="s">
        <v>546</v>
      </c>
      <c r="F107" s="145" t="s">
        <v>547</v>
      </c>
      <c r="G107" s="146" t="s">
        <v>145</v>
      </c>
      <c r="H107" s="147">
        <v>11.5</v>
      </c>
      <c r="I107" s="148"/>
      <c r="J107" s="149">
        <f>ROUND(I107*H107,2)</f>
        <v>0</v>
      </c>
      <c r="K107" s="145" t="s">
        <v>134</v>
      </c>
      <c r="L107" s="33"/>
      <c r="M107" s="150" t="s">
        <v>3</v>
      </c>
      <c r="N107" s="151" t="s">
        <v>41</v>
      </c>
      <c r="O107" s="53"/>
      <c r="P107" s="152">
        <f>O107*H107</f>
        <v>0</v>
      </c>
      <c r="Q107" s="152">
        <v>7.26E-3</v>
      </c>
      <c r="R107" s="152">
        <f>Q107*H107</f>
        <v>8.3489999999999995E-2</v>
      </c>
      <c r="S107" s="152">
        <v>0</v>
      </c>
      <c r="T107" s="153">
        <f>S107*H107</f>
        <v>0</v>
      </c>
      <c r="U107" s="32"/>
      <c r="V107" s="32"/>
      <c r="W107" s="32"/>
      <c r="X107" s="32"/>
      <c r="Y107" s="32"/>
      <c r="Z107" s="32"/>
      <c r="AA107" s="32"/>
      <c r="AB107" s="32"/>
      <c r="AC107" s="32"/>
      <c r="AD107" s="32"/>
      <c r="AE107" s="32"/>
      <c r="AR107" s="154" t="s">
        <v>135</v>
      </c>
      <c r="AT107" s="154" t="s">
        <v>130</v>
      </c>
      <c r="AU107" s="154" t="s">
        <v>80</v>
      </c>
      <c r="AY107" s="17" t="s">
        <v>128</v>
      </c>
      <c r="BE107" s="155">
        <f>IF(N107="základní",J107,0)</f>
        <v>0</v>
      </c>
      <c r="BF107" s="155">
        <f>IF(N107="snížená",J107,0)</f>
        <v>0</v>
      </c>
      <c r="BG107" s="155">
        <f>IF(N107="zákl. přenesená",J107,0)</f>
        <v>0</v>
      </c>
      <c r="BH107" s="155">
        <f>IF(N107="sníž. přenesená",J107,0)</f>
        <v>0</v>
      </c>
      <c r="BI107" s="155">
        <f>IF(N107="nulová",J107,0)</f>
        <v>0</v>
      </c>
      <c r="BJ107" s="17" t="s">
        <v>78</v>
      </c>
      <c r="BK107" s="155">
        <f>ROUND(I107*H107,2)</f>
        <v>0</v>
      </c>
      <c r="BL107" s="17" t="s">
        <v>135</v>
      </c>
      <c r="BM107" s="154" t="s">
        <v>913</v>
      </c>
    </row>
    <row r="108" spans="1:65" s="2" customFormat="1" ht="252">
      <c r="A108" s="32"/>
      <c r="B108" s="33"/>
      <c r="C108" s="32"/>
      <c r="D108" s="156" t="s">
        <v>137</v>
      </c>
      <c r="E108" s="32"/>
      <c r="F108" s="157" t="s">
        <v>549</v>
      </c>
      <c r="G108" s="32"/>
      <c r="H108" s="32"/>
      <c r="I108" s="158"/>
      <c r="J108" s="32"/>
      <c r="K108" s="32"/>
      <c r="L108" s="33"/>
      <c r="M108" s="159"/>
      <c r="N108" s="160"/>
      <c r="O108" s="53"/>
      <c r="P108" s="53"/>
      <c r="Q108" s="53"/>
      <c r="R108" s="53"/>
      <c r="S108" s="53"/>
      <c r="T108" s="54"/>
      <c r="U108" s="32"/>
      <c r="V108" s="32"/>
      <c r="W108" s="32"/>
      <c r="X108" s="32"/>
      <c r="Y108" s="32"/>
      <c r="Z108" s="32"/>
      <c r="AA108" s="32"/>
      <c r="AB108" s="32"/>
      <c r="AC108" s="32"/>
      <c r="AD108" s="32"/>
      <c r="AE108" s="32"/>
      <c r="AT108" s="17" t="s">
        <v>137</v>
      </c>
      <c r="AU108" s="17" t="s">
        <v>80</v>
      </c>
    </row>
    <row r="109" spans="1:65" s="13" customFormat="1">
      <c r="B109" s="161"/>
      <c r="D109" s="156" t="s">
        <v>139</v>
      </c>
      <c r="E109" s="162" t="s">
        <v>3</v>
      </c>
      <c r="F109" s="163" t="s">
        <v>914</v>
      </c>
      <c r="H109" s="164">
        <v>11.5</v>
      </c>
      <c r="I109" s="165"/>
      <c r="L109" s="161"/>
      <c r="M109" s="166"/>
      <c r="N109" s="167"/>
      <c r="O109" s="167"/>
      <c r="P109" s="167"/>
      <c r="Q109" s="167"/>
      <c r="R109" s="167"/>
      <c r="S109" s="167"/>
      <c r="T109" s="168"/>
      <c r="AT109" s="162" t="s">
        <v>139</v>
      </c>
      <c r="AU109" s="162" t="s">
        <v>80</v>
      </c>
      <c r="AV109" s="13" t="s">
        <v>80</v>
      </c>
      <c r="AW109" s="13" t="s">
        <v>32</v>
      </c>
      <c r="AX109" s="13" t="s">
        <v>78</v>
      </c>
      <c r="AY109" s="162" t="s">
        <v>128</v>
      </c>
    </row>
    <row r="110" spans="1:65" s="2" customFormat="1" ht="76.400000000000006" customHeight="1">
      <c r="A110" s="32"/>
      <c r="B110" s="142"/>
      <c r="C110" s="143" t="s">
        <v>164</v>
      </c>
      <c r="D110" s="143" t="s">
        <v>130</v>
      </c>
      <c r="E110" s="144" t="s">
        <v>558</v>
      </c>
      <c r="F110" s="145" t="s">
        <v>559</v>
      </c>
      <c r="G110" s="146" t="s">
        <v>145</v>
      </c>
      <c r="H110" s="147">
        <v>11.5</v>
      </c>
      <c r="I110" s="148"/>
      <c r="J110" s="149">
        <f>ROUND(I110*H110,2)</f>
        <v>0</v>
      </c>
      <c r="K110" s="145" t="s">
        <v>134</v>
      </c>
      <c r="L110" s="33"/>
      <c r="M110" s="150" t="s">
        <v>3</v>
      </c>
      <c r="N110" s="151" t="s">
        <v>41</v>
      </c>
      <c r="O110" s="53"/>
      <c r="P110" s="152">
        <f>O110*H110</f>
        <v>0</v>
      </c>
      <c r="Q110" s="152">
        <v>8.5999999999999998E-4</v>
      </c>
      <c r="R110" s="152">
        <f>Q110*H110</f>
        <v>9.8899999999999995E-3</v>
      </c>
      <c r="S110" s="152">
        <v>0</v>
      </c>
      <c r="T110" s="153">
        <f>S110*H110</f>
        <v>0</v>
      </c>
      <c r="U110" s="32"/>
      <c r="V110" s="32"/>
      <c r="W110" s="32"/>
      <c r="X110" s="32"/>
      <c r="Y110" s="32"/>
      <c r="Z110" s="32"/>
      <c r="AA110" s="32"/>
      <c r="AB110" s="32"/>
      <c r="AC110" s="32"/>
      <c r="AD110" s="32"/>
      <c r="AE110" s="32"/>
      <c r="AR110" s="154" t="s">
        <v>135</v>
      </c>
      <c r="AT110" s="154" t="s">
        <v>130</v>
      </c>
      <c r="AU110" s="154" t="s">
        <v>80</v>
      </c>
      <c r="AY110" s="17" t="s">
        <v>128</v>
      </c>
      <c r="BE110" s="155">
        <f>IF(N110="základní",J110,0)</f>
        <v>0</v>
      </c>
      <c r="BF110" s="155">
        <f>IF(N110="snížená",J110,0)</f>
        <v>0</v>
      </c>
      <c r="BG110" s="155">
        <f>IF(N110="zákl. přenesená",J110,0)</f>
        <v>0</v>
      </c>
      <c r="BH110" s="155">
        <f>IF(N110="sníž. přenesená",J110,0)</f>
        <v>0</v>
      </c>
      <c r="BI110" s="155">
        <f>IF(N110="nulová",J110,0)</f>
        <v>0</v>
      </c>
      <c r="BJ110" s="17" t="s">
        <v>78</v>
      </c>
      <c r="BK110" s="155">
        <f>ROUND(I110*H110,2)</f>
        <v>0</v>
      </c>
      <c r="BL110" s="17" t="s">
        <v>135</v>
      </c>
      <c r="BM110" s="154" t="s">
        <v>915</v>
      </c>
    </row>
    <row r="111" spans="1:65" s="2" customFormat="1" ht="252">
      <c r="A111" s="32"/>
      <c r="B111" s="33"/>
      <c r="C111" s="32"/>
      <c r="D111" s="156" t="s">
        <v>137</v>
      </c>
      <c r="E111" s="32"/>
      <c r="F111" s="157" t="s">
        <v>549</v>
      </c>
      <c r="G111" s="32"/>
      <c r="H111" s="32"/>
      <c r="I111" s="158"/>
      <c r="J111" s="32"/>
      <c r="K111" s="32"/>
      <c r="L111" s="33"/>
      <c r="M111" s="159"/>
      <c r="N111" s="160"/>
      <c r="O111" s="53"/>
      <c r="P111" s="53"/>
      <c r="Q111" s="53"/>
      <c r="R111" s="53"/>
      <c r="S111" s="53"/>
      <c r="T111" s="54"/>
      <c r="U111" s="32"/>
      <c r="V111" s="32"/>
      <c r="W111" s="32"/>
      <c r="X111" s="32"/>
      <c r="Y111" s="32"/>
      <c r="Z111" s="32"/>
      <c r="AA111" s="32"/>
      <c r="AB111" s="32"/>
      <c r="AC111" s="32"/>
      <c r="AD111" s="32"/>
      <c r="AE111" s="32"/>
      <c r="AT111" s="17" t="s">
        <v>137</v>
      </c>
      <c r="AU111" s="17" t="s">
        <v>80</v>
      </c>
    </row>
    <row r="112" spans="1:65" s="12" customFormat="1" ht="22.9" customHeight="1">
      <c r="B112" s="129"/>
      <c r="D112" s="130" t="s">
        <v>69</v>
      </c>
      <c r="E112" s="140" t="s">
        <v>171</v>
      </c>
      <c r="F112" s="140" t="s">
        <v>260</v>
      </c>
      <c r="I112" s="132"/>
      <c r="J112" s="141">
        <f>BK112</f>
        <v>0</v>
      </c>
      <c r="L112" s="129"/>
      <c r="M112" s="134"/>
      <c r="N112" s="135"/>
      <c r="O112" s="135"/>
      <c r="P112" s="136">
        <f>SUM(P113:P120)</f>
        <v>0</v>
      </c>
      <c r="Q112" s="135"/>
      <c r="R112" s="136">
        <f>SUM(R113:R120)</f>
        <v>0.39439839999999998</v>
      </c>
      <c r="S112" s="135"/>
      <c r="T112" s="137">
        <f>SUM(T113:T120)</f>
        <v>0</v>
      </c>
      <c r="AR112" s="130" t="s">
        <v>78</v>
      </c>
      <c r="AT112" s="138" t="s">
        <v>69</v>
      </c>
      <c r="AU112" s="138" t="s">
        <v>78</v>
      </c>
      <c r="AY112" s="130" t="s">
        <v>128</v>
      </c>
      <c r="BK112" s="139">
        <f>SUM(BK113:BK120)</f>
        <v>0</v>
      </c>
    </row>
    <row r="113" spans="1:65" s="2" customFormat="1" ht="37.9" customHeight="1">
      <c r="A113" s="32"/>
      <c r="B113" s="142"/>
      <c r="C113" s="143" t="s">
        <v>170</v>
      </c>
      <c r="D113" s="143" t="s">
        <v>130</v>
      </c>
      <c r="E113" s="144" t="s">
        <v>916</v>
      </c>
      <c r="F113" s="145" t="s">
        <v>917</v>
      </c>
      <c r="G113" s="146" t="s">
        <v>145</v>
      </c>
      <c r="H113" s="147">
        <v>7.92</v>
      </c>
      <c r="I113" s="148"/>
      <c r="J113" s="149">
        <f>ROUND(I113*H113,2)</f>
        <v>0</v>
      </c>
      <c r="K113" s="145" t="s">
        <v>134</v>
      </c>
      <c r="L113" s="33"/>
      <c r="M113" s="150" t="s">
        <v>3</v>
      </c>
      <c r="N113" s="151" t="s">
        <v>41</v>
      </c>
      <c r="O113" s="53"/>
      <c r="P113" s="152">
        <f>O113*H113</f>
        <v>0</v>
      </c>
      <c r="Q113" s="152">
        <v>4.6219999999999997E-2</v>
      </c>
      <c r="R113" s="152">
        <f>Q113*H113</f>
        <v>0.36606239999999995</v>
      </c>
      <c r="S113" s="152">
        <v>0</v>
      </c>
      <c r="T113" s="153">
        <f>S113*H113</f>
        <v>0</v>
      </c>
      <c r="U113" s="32"/>
      <c r="V113" s="32"/>
      <c r="W113" s="32"/>
      <c r="X113" s="32"/>
      <c r="Y113" s="32"/>
      <c r="Z113" s="32"/>
      <c r="AA113" s="32"/>
      <c r="AB113" s="32"/>
      <c r="AC113" s="32"/>
      <c r="AD113" s="32"/>
      <c r="AE113" s="32"/>
      <c r="AR113" s="154" t="s">
        <v>135</v>
      </c>
      <c r="AT113" s="154" t="s">
        <v>130</v>
      </c>
      <c r="AU113" s="154" t="s">
        <v>80</v>
      </c>
      <c r="AY113" s="17" t="s">
        <v>128</v>
      </c>
      <c r="BE113" s="155">
        <f>IF(N113="základní",J113,0)</f>
        <v>0</v>
      </c>
      <c r="BF113" s="155">
        <f>IF(N113="snížená",J113,0)</f>
        <v>0</v>
      </c>
      <c r="BG113" s="155">
        <f>IF(N113="zákl. přenesená",J113,0)</f>
        <v>0</v>
      </c>
      <c r="BH113" s="155">
        <f>IF(N113="sníž. přenesená",J113,0)</f>
        <v>0</v>
      </c>
      <c r="BI113" s="155">
        <f>IF(N113="nulová",J113,0)</f>
        <v>0</v>
      </c>
      <c r="BJ113" s="17" t="s">
        <v>78</v>
      </c>
      <c r="BK113" s="155">
        <f>ROUND(I113*H113,2)</f>
        <v>0</v>
      </c>
      <c r="BL113" s="17" t="s">
        <v>135</v>
      </c>
      <c r="BM113" s="154" t="s">
        <v>918</v>
      </c>
    </row>
    <row r="114" spans="1:65" s="2" customFormat="1" ht="99">
      <c r="A114" s="32"/>
      <c r="B114" s="33"/>
      <c r="C114" s="32"/>
      <c r="D114" s="156" t="s">
        <v>137</v>
      </c>
      <c r="E114" s="32"/>
      <c r="F114" s="157" t="s">
        <v>919</v>
      </c>
      <c r="G114" s="32"/>
      <c r="H114" s="32"/>
      <c r="I114" s="158"/>
      <c r="J114" s="32"/>
      <c r="K114" s="32"/>
      <c r="L114" s="33"/>
      <c r="M114" s="159"/>
      <c r="N114" s="160"/>
      <c r="O114" s="53"/>
      <c r="P114" s="53"/>
      <c r="Q114" s="53"/>
      <c r="R114" s="53"/>
      <c r="S114" s="53"/>
      <c r="T114" s="54"/>
      <c r="U114" s="32"/>
      <c r="V114" s="32"/>
      <c r="W114" s="32"/>
      <c r="X114" s="32"/>
      <c r="Y114" s="32"/>
      <c r="Z114" s="32"/>
      <c r="AA114" s="32"/>
      <c r="AB114" s="32"/>
      <c r="AC114" s="32"/>
      <c r="AD114" s="32"/>
      <c r="AE114" s="32"/>
      <c r="AT114" s="17" t="s">
        <v>137</v>
      </c>
      <c r="AU114" s="17" t="s">
        <v>80</v>
      </c>
    </row>
    <row r="115" spans="1:65" s="13" customFormat="1">
      <c r="B115" s="161"/>
      <c r="D115" s="156" t="s">
        <v>139</v>
      </c>
      <c r="E115" s="162" t="s">
        <v>3</v>
      </c>
      <c r="F115" s="163" t="s">
        <v>920</v>
      </c>
      <c r="H115" s="164">
        <v>7.92</v>
      </c>
      <c r="I115" s="165"/>
      <c r="L115" s="161"/>
      <c r="M115" s="166"/>
      <c r="N115" s="167"/>
      <c r="O115" s="167"/>
      <c r="P115" s="167"/>
      <c r="Q115" s="167"/>
      <c r="R115" s="167"/>
      <c r="S115" s="167"/>
      <c r="T115" s="168"/>
      <c r="AT115" s="162" t="s">
        <v>139</v>
      </c>
      <c r="AU115" s="162" t="s">
        <v>80</v>
      </c>
      <c r="AV115" s="13" t="s">
        <v>80</v>
      </c>
      <c r="AW115" s="13" t="s">
        <v>32</v>
      </c>
      <c r="AX115" s="13" t="s">
        <v>78</v>
      </c>
      <c r="AY115" s="162" t="s">
        <v>128</v>
      </c>
    </row>
    <row r="116" spans="1:65" s="2" customFormat="1" ht="24.25" customHeight="1">
      <c r="A116" s="32"/>
      <c r="B116" s="142"/>
      <c r="C116" s="143" t="s">
        <v>171</v>
      </c>
      <c r="D116" s="143" t="s">
        <v>130</v>
      </c>
      <c r="E116" s="144" t="s">
        <v>921</v>
      </c>
      <c r="F116" s="145" t="s">
        <v>922</v>
      </c>
      <c r="G116" s="146" t="s">
        <v>477</v>
      </c>
      <c r="H116" s="147">
        <v>11.2</v>
      </c>
      <c r="I116" s="148"/>
      <c r="J116" s="149">
        <f>ROUND(I116*H116,2)</f>
        <v>0</v>
      </c>
      <c r="K116" s="145" t="s">
        <v>134</v>
      </c>
      <c r="L116" s="33"/>
      <c r="M116" s="150" t="s">
        <v>3</v>
      </c>
      <c r="N116" s="151" t="s">
        <v>41</v>
      </c>
      <c r="O116" s="53"/>
      <c r="P116" s="152">
        <f>O116*H116</f>
        <v>0</v>
      </c>
      <c r="Q116" s="152">
        <v>1.3699999999999999E-3</v>
      </c>
      <c r="R116" s="152">
        <f>Q116*H116</f>
        <v>1.5343999999999998E-2</v>
      </c>
      <c r="S116" s="152">
        <v>0</v>
      </c>
      <c r="T116" s="153">
        <f>S116*H116</f>
        <v>0</v>
      </c>
      <c r="U116" s="32"/>
      <c r="V116" s="32"/>
      <c r="W116" s="32"/>
      <c r="X116" s="32"/>
      <c r="Y116" s="32"/>
      <c r="Z116" s="32"/>
      <c r="AA116" s="32"/>
      <c r="AB116" s="32"/>
      <c r="AC116" s="32"/>
      <c r="AD116" s="32"/>
      <c r="AE116" s="32"/>
      <c r="AR116" s="154" t="s">
        <v>135</v>
      </c>
      <c r="AT116" s="154" t="s">
        <v>130</v>
      </c>
      <c r="AU116" s="154" t="s">
        <v>80</v>
      </c>
      <c r="AY116" s="17" t="s">
        <v>128</v>
      </c>
      <c r="BE116" s="155">
        <f>IF(N116="základní",J116,0)</f>
        <v>0</v>
      </c>
      <c r="BF116" s="155">
        <f>IF(N116="snížená",J116,0)</f>
        <v>0</v>
      </c>
      <c r="BG116" s="155">
        <f>IF(N116="zákl. přenesená",J116,0)</f>
        <v>0</v>
      </c>
      <c r="BH116" s="155">
        <f>IF(N116="sníž. přenesená",J116,0)</f>
        <v>0</v>
      </c>
      <c r="BI116" s="155">
        <f>IF(N116="nulová",J116,0)</f>
        <v>0</v>
      </c>
      <c r="BJ116" s="17" t="s">
        <v>78</v>
      </c>
      <c r="BK116" s="155">
        <f>ROUND(I116*H116,2)</f>
        <v>0</v>
      </c>
      <c r="BL116" s="17" t="s">
        <v>135</v>
      </c>
      <c r="BM116" s="154" t="s">
        <v>923</v>
      </c>
    </row>
    <row r="117" spans="1:65" s="2" customFormat="1" ht="45">
      <c r="A117" s="32"/>
      <c r="B117" s="33"/>
      <c r="C117" s="32"/>
      <c r="D117" s="156" t="s">
        <v>137</v>
      </c>
      <c r="E117" s="32"/>
      <c r="F117" s="157" t="s">
        <v>924</v>
      </c>
      <c r="G117" s="32"/>
      <c r="H117" s="32"/>
      <c r="I117" s="158"/>
      <c r="J117" s="32"/>
      <c r="K117" s="32"/>
      <c r="L117" s="33"/>
      <c r="M117" s="159"/>
      <c r="N117" s="160"/>
      <c r="O117" s="53"/>
      <c r="P117" s="53"/>
      <c r="Q117" s="53"/>
      <c r="R117" s="53"/>
      <c r="S117" s="53"/>
      <c r="T117" s="54"/>
      <c r="U117" s="32"/>
      <c r="V117" s="32"/>
      <c r="W117" s="32"/>
      <c r="X117" s="32"/>
      <c r="Y117" s="32"/>
      <c r="Z117" s="32"/>
      <c r="AA117" s="32"/>
      <c r="AB117" s="32"/>
      <c r="AC117" s="32"/>
      <c r="AD117" s="32"/>
      <c r="AE117" s="32"/>
      <c r="AT117" s="17" t="s">
        <v>137</v>
      </c>
      <c r="AU117" s="17" t="s">
        <v>80</v>
      </c>
    </row>
    <row r="118" spans="1:65" s="13" customFormat="1">
      <c r="B118" s="161"/>
      <c r="D118" s="156" t="s">
        <v>139</v>
      </c>
      <c r="E118" s="162" t="s">
        <v>3</v>
      </c>
      <c r="F118" s="163" t="s">
        <v>925</v>
      </c>
      <c r="H118" s="164">
        <v>11.2</v>
      </c>
      <c r="I118" s="165"/>
      <c r="L118" s="161"/>
      <c r="M118" s="166"/>
      <c r="N118" s="167"/>
      <c r="O118" s="167"/>
      <c r="P118" s="167"/>
      <c r="Q118" s="167"/>
      <c r="R118" s="167"/>
      <c r="S118" s="167"/>
      <c r="T118" s="168"/>
      <c r="AT118" s="162" t="s">
        <v>139</v>
      </c>
      <c r="AU118" s="162" t="s">
        <v>80</v>
      </c>
      <c r="AV118" s="13" t="s">
        <v>80</v>
      </c>
      <c r="AW118" s="13" t="s">
        <v>32</v>
      </c>
      <c r="AX118" s="13" t="s">
        <v>78</v>
      </c>
      <c r="AY118" s="162" t="s">
        <v>128</v>
      </c>
    </row>
    <row r="119" spans="1:65" s="2" customFormat="1" ht="62.65" customHeight="1">
      <c r="A119" s="32"/>
      <c r="B119" s="142"/>
      <c r="C119" s="143" t="s">
        <v>180</v>
      </c>
      <c r="D119" s="143" t="s">
        <v>130</v>
      </c>
      <c r="E119" s="144" t="s">
        <v>778</v>
      </c>
      <c r="F119" s="145" t="s">
        <v>779</v>
      </c>
      <c r="G119" s="146" t="s">
        <v>477</v>
      </c>
      <c r="H119" s="147">
        <v>5.6</v>
      </c>
      <c r="I119" s="148"/>
      <c r="J119" s="149">
        <f>ROUND(I119*H119,2)</f>
        <v>0</v>
      </c>
      <c r="K119" s="145" t="s">
        <v>134</v>
      </c>
      <c r="L119" s="33"/>
      <c r="M119" s="150" t="s">
        <v>3</v>
      </c>
      <c r="N119" s="151" t="s">
        <v>41</v>
      </c>
      <c r="O119" s="53"/>
      <c r="P119" s="152">
        <f>O119*H119</f>
        <v>0</v>
      </c>
      <c r="Q119" s="152">
        <v>2.32E-3</v>
      </c>
      <c r="R119" s="152">
        <f>Q119*H119</f>
        <v>1.2992E-2</v>
      </c>
      <c r="S119" s="152">
        <v>0</v>
      </c>
      <c r="T119" s="153">
        <f>S119*H119</f>
        <v>0</v>
      </c>
      <c r="U119" s="32"/>
      <c r="V119" s="32"/>
      <c r="W119" s="32"/>
      <c r="X119" s="32"/>
      <c r="Y119" s="32"/>
      <c r="Z119" s="32"/>
      <c r="AA119" s="32"/>
      <c r="AB119" s="32"/>
      <c r="AC119" s="32"/>
      <c r="AD119" s="32"/>
      <c r="AE119" s="32"/>
      <c r="AR119" s="154" t="s">
        <v>135</v>
      </c>
      <c r="AT119" s="154" t="s">
        <v>130</v>
      </c>
      <c r="AU119" s="154" t="s">
        <v>80</v>
      </c>
      <c r="AY119" s="17" t="s">
        <v>128</v>
      </c>
      <c r="BE119" s="155">
        <f>IF(N119="základní",J119,0)</f>
        <v>0</v>
      </c>
      <c r="BF119" s="155">
        <f>IF(N119="snížená",J119,0)</f>
        <v>0</v>
      </c>
      <c r="BG119" s="155">
        <f>IF(N119="zákl. přenesená",J119,0)</f>
        <v>0</v>
      </c>
      <c r="BH119" s="155">
        <f>IF(N119="sníž. přenesená",J119,0)</f>
        <v>0</v>
      </c>
      <c r="BI119" s="155">
        <f>IF(N119="nulová",J119,0)</f>
        <v>0</v>
      </c>
      <c r="BJ119" s="17" t="s">
        <v>78</v>
      </c>
      <c r="BK119" s="155">
        <f>ROUND(I119*H119,2)</f>
        <v>0</v>
      </c>
      <c r="BL119" s="17" t="s">
        <v>135</v>
      </c>
      <c r="BM119" s="154" t="s">
        <v>780</v>
      </c>
    </row>
    <row r="120" spans="1:65" s="13" customFormat="1">
      <c r="B120" s="161"/>
      <c r="D120" s="156" t="s">
        <v>139</v>
      </c>
      <c r="E120" s="162" t="s">
        <v>3</v>
      </c>
      <c r="F120" s="163" t="s">
        <v>926</v>
      </c>
      <c r="H120" s="164">
        <v>5.6</v>
      </c>
      <c r="I120" s="165"/>
      <c r="L120" s="161"/>
      <c r="M120" s="166"/>
      <c r="N120" s="167"/>
      <c r="O120" s="167"/>
      <c r="P120" s="167"/>
      <c r="Q120" s="167"/>
      <c r="R120" s="167"/>
      <c r="S120" s="167"/>
      <c r="T120" s="168"/>
      <c r="AT120" s="162" t="s">
        <v>139</v>
      </c>
      <c r="AU120" s="162" t="s">
        <v>80</v>
      </c>
      <c r="AV120" s="13" t="s">
        <v>80</v>
      </c>
      <c r="AW120" s="13" t="s">
        <v>32</v>
      </c>
      <c r="AX120" s="13" t="s">
        <v>78</v>
      </c>
      <c r="AY120" s="162" t="s">
        <v>128</v>
      </c>
    </row>
    <row r="121" spans="1:65" s="12" customFormat="1" ht="22.9" customHeight="1">
      <c r="B121" s="129"/>
      <c r="D121" s="130" t="s">
        <v>69</v>
      </c>
      <c r="E121" s="140" t="s">
        <v>317</v>
      </c>
      <c r="F121" s="140" t="s">
        <v>318</v>
      </c>
      <c r="I121" s="132"/>
      <c r="J121" s="141">
        <f>BK121</f>
        <v>0</v>
      </c>
      <c r="L121" s="129"/>
      <c r="M121" s="134"/>
      <c r="N121" s="135"/>
      <c r="O121" s="135"/>
      <c r="P121" s="136">
        <f>P122</f>
        <v>0</v>
      </c>
      <c r="Q121" s="135"/>
      <c r="R121" s="136">
        <f>R122</f>
        <v>0</v>
      </c>
      <c r="S121" s="135"/>
      <c r="T121" s="137">
        <f>T122</f>
        <v>0</v>
      </c>
      <c r="AR121" s="130" t="s">
        <v>78</v>
      </c>
      <c r="AT121" s="138" t="s">
        <v>69</v>
      </c>
      <c r="AU121" s="138" t="s">
        <v>78</v>
      </c>
      <c r="AY121" s="130" t="s">
        <v>128</v>
      </c>
      <c r="BK121" s="139">
        <f>BK122</f>
        <v>0</v>
      </c>
    </row>
    <row r="122" spans="1:65" s="2" customFormat="1" ht="37.9" customHeight="1">
      <c r="A122" s="32"/>
      <c r="B122" s="142"/>
      <c r="C122" s="143" t="s">
        <v>184</v>
      </c>
      <c r="D122" s="143" t="s">
        <v>130</v>
      </c>
      <c r="E122" s="144" t="s">
        <v>455</v>
      </c>
      <c r="F122" s="145" t="s">
        <v>456</v>
      </c>
      <c r="G122" s="146" t="s">
        <v>314</v>
      </c>
      <c r="H122" s="147">
        <v>6.0430000000000001</v>
      </c>
      <c r="I122" s="148"/>
      <c r="J122" s="149">
        <f>ROUND(I122*H122,2)</f>
        <v>0</v>
      </c>
      <c r="K122" s="145" t="s">
        <v>134</v>
      </c>
      <c r="L122" s="33"/>
      <c r="M122" s="150" t="s">
        <v>3</v>
      </c>
      <c r="N122" s="151" t="s">
        <v>41</v>
      </c>
      <c r="O122" s="53"/>
      <c r="P122" s="152">
        <f>O122*H122</f>
        <v>0</v>
      </c>
      <c r="Q122" s="152">
        <v>0</v>
      </c>
      <c r="R122" s="152">
        <f>Q122*H122</f>
        <v>0</v>
      </c>
      <c r="S122" s="152">
        <v>0</v>
      </c>
      <c r="T122" s="153">
        <f>S122*H122</f>
        <v>0</v>
      </c>
      <c r="U122" s="32"/>
      <c r="V122" s="32"/>
      <c r="W122" s="32"/>
      <c r="X122" s="32"/>
      <c r="Y122" s="32"/>
      <c r="Z122" s="32"/>
      <c r="AA122" s="32"/>
      <c r="AB122" s="32"/>
      <c r="AC122" s="32"/>
      <c r="AD122" s="32"/>
      <c r="AE122" s="32"/>
      <c r="AR122" s="154" t="s">
        <v>135</v>
      </c>
      <c r="AT122" s="154" t="s">
        <v>130</v>
      </c>
      <c r="AU122" s="154" t="s">
        <v>80</v>
      </c>
      <c r="AY122" s="17" t="s">
        <v>128</v>
      </c>
      <c r="BE122" s="155">
        <f>IF(N122="základní",J122,0)</f>
        <v>0</v>
      </c>
      <c r="BF122" s="155">
        <f>IF(N122="snížená",J122,0)</f>
        <v>0</v>
      </c>
      <c r="BG122" s="155">
        <f>IF(N122="zákl. přenesená",J122,0)</f>
        <v>0</v>
      </c>
      <c r="BH122" s="155">
        <f>IF(N122="sníž. přenesená",J122,0)</f>
        <v>0</v>
      </c>
      <c r="BI122" s="155">
        <f>IF(N122="nulová",J122,0)</f>
        <v>0</v>
      </c>
      <c r="BJ122" s="17" t="s">
        <v>78</v>
      </c>
      <c r="BK122" s="155">
        <f>ROUND(I122*H122,2)</f>
        <v>0</v>
      </c>
      <c r="BL122" s="17" t="s">
        <v>135</v>
      </c>
      <c r="BM122" s="154" t="s">
        <v>836</v>
      </c>
    </row>
    <row r="123" spans="1:65" s="12" customFormat="1" ht="25.9" customHeight="1">
      <c r="B123" s="129"/>
      <c r="D123" s="130" t="s">
        <v>69</v>
      </c>
      <c r="E123" s="131" t="s">
        <v>837</v>
      </c>
      <c r="F123" s="131" t="s">
        <v>838</v>
      </c>
      <c r="I123" s="132"/>
      <c r="J123" s="133">
        <f>BK123</f>
        <v>0</v>
      </c>
      <c r="L123" s="129"/>
      <c r="M123" s="134"/>
      <c r="N123" s="135"/>
      <c r="O123" s="135"/>
      <c r="P123" s="136">
        <f>P124</f>
        <v>0</v>
      </c>
      <c r="Q123" s="135"/>
      <c r="R123" s="136">
        <f>R124</f>
        <v>0</v>
      </c>
      <c r="S123" s="135"/>
      <c r="T123" s="137">
        <f>T124</f>
        <v>0</v>
      </c>
      <c r="AR123" s="130" t="s">
        <v>80</v>
      </c>
      <c r="AT123" s="138" t="s">
        <v>69</v>
      </c>
      <c r="AU123" s="138" t="s">
        <v>70</v>
      </c>
      <c r="AY123" s="130" t="s">
        <v>128</v>
      </c>
      <c r="BK123" s="139">
        <f>BK124</f>
        <v>0</v>
      </c>
    </row>
    <row r="124" spans="1:65" s="12" customFormat="1" ht="22.9" customHeight="1">
      <c r="B124" s="129"/>
      <c r="D124" s="130" t="s">
        <v>69</v>
      </c>
      <c r="E124" s="140" t="s">
        <v>839</v>
      </c>
      <c r="F124" s="140" t="s">
        <v>840</v>
      </c>
      <c r="I124" s="132"/>
      <c r="J124" s="141">
        <f>BK124</f>
        <v>0</v>
      </c>
      <c r="L124" s="129"/>
      <c r="M124" s="134"/>
      <c r="N124" s="135"/>
      <c r="O124" s="135"/>
      <c r="P124" s="136">
        <f>SUM(P125:P130)</f>
        <v>0</v>
      </c>
      <c r="Q124" s="135"/>
      <c r="R124" s="136">
        <f>SUM(R125:R130)</f>
        <v>0</v>
      </c>
      <c r="S124" s="135"/>
      <c r="T124" s="137">
        <f>SUM(T125:T130)</f>
        <v>0</v>
      </c>
      <c r="AR124" s="130" t="s">
        <v>80</v>
      </c>
      <c r="AT124" s="138" t="s">
        <v>69</v>
      </c>
      <c r="AU124" s="138" t="s">
        <v>78</v>
      </c>
      <c r="AY124" s="130" t="s">
        <v>128</v>
      </c>
      <c r="BK124" s="139">
        <f>SUM(BK125:BK130)</f>
        <v>0</v>
      </c>
    </row>
    <row r="125" spans="1:65" s="2" customFormat="1" ht="24.25" customHeight="1">
      <c r="A125" s="32"/>
      <c r="B125" s="142"/>
      <c r="C125" s="143" t="s">
        <v>190</v>
      </c>
      <c r="D125" s="143" t="s">
        <v>130</v>
      </c>
      <c r="E125" s="144" t="s">
        <v>927</v>
      </c>
      <c r="F125" s="145" t="s">
        <v>928</v>
      </c>
      <c r="G125" s="146" t="s">
        <v>264</v>
      </c>
      <c r="H125" s="147">
        <v>1</v>
      </c>
      <c r="I125" s="148"/>
      <c r="J125" s="149">
        <f>ROUND(I125*H125,2)</f>
        <v>0</v>
      </c>
      <c r="K125" s="145" t="s">
        <v>3</v>
      </c>
      <c r="L125" s="33"/>
      <c r="M125" s="150" t="s">
        <v>3</v>
      </c>
      <c r="N125" s="151" t="s">
        <v>41</v>
      </c>
      <c r="O125" s="53"/>
      <c r="P125" s="152">
        <f>O125*H125</f>
        <v>0</v>
      </c>
      <c r="Q125" s="152">
        <v>0</v>
      </c>
      <c r="R125" s="152">
        <f>Q125*H125</f>
        <v>0</v>
      </c>
      <c r="S125" s="152">
        <v>0</v>
      </c>
      <c r="T125" s="153">
        <f>S125*H125</f>
        <v>0</v>
      </c>
      <c r="U125" s="32"/>
      <c r="V125" s="32"/>
      <c r="W125" s="32"/>
      <c r="X125" s="32"/>
      <c r="Y125" s="32"/>
      <c r="Z125" s="32"/>
      <c r="AA125" s="32"/>
      <c r="AB125" s="32"/>
      <c r="AC125" s="32"/>
      <c r="AD125" s="32"/>
      <c r="AE125" s="32"/>
      <c r="AR125" s="154" t="s">
        <v>204</v>
      </c>
      <c r="AT125" s="154" t="s">
        <v>130</v>
      </c>
      <c r="AU125" s="154" t="s">
        <v>80</v>
      </c>
      <c r="AY125" s="17" t="s">
        <v>128</v>
      </c>
      <c r="BE125" s="155">
        <f>IF(N125="základní",J125,0)</f>
        <v>0</v>
      </c>
      <c r="BF125" s="155">
        <f>IF(N125="snížená",J125,0)</f>
        <v>0</v>
      </c>
      <c r="BG125" s="155">
        <f>IF(N125="zákl. přenesená",J125,0)</f>
        <v>0</v>
      </c>
      <c r="BH125" s="155">
        <f>IF(N125="sníž. přenesená",J125,0)</f>
        <v>0</v>
      </c>
      <c r="BI125" s="155">
        <f>IF(N125="nulová",J125,0)</f>
        <v>0</v>
      </c>
      <c r="BJ125" s="17" t="s">
        <v>78</v>
      </c>
      <c r="BK125" s="155">
        <f>ROUND(I125*H125,2)</f>
        <v>0</v>
      </c>
      <c r="BL125" s="17" t="s">
        <v>204</v>
      </c>
      <c r="BM125" s="154" t="s">
        <v>929</v>
      </c>
    </row>
    <row r="126" spans="1:65" s="13" customFormat="1">
      <c r="B126" s="161"/>
      <c r="D126" s="156" t="s">
        <v>139</v>
      </c>
      <c r="E126" s="162" t="s">
        <v>3</v>
      </c>
      <c r="F126" s="163" t="s">
        <v>422</v>
      </c>
      <c r="H126" s="164">
        <v>1</v>
      </c>
      <c r="I126" s="165"/>
      <c r="L126" s="161"/>
      <c r="M126" s="166"/>
      <c r="N126" s="167"/>
      <c r="O126" s="167"/>
      <c r="P126" s="167"/>
      <c r="Q126" s="167"/>
      <c r="R126" s="167"/>
      <c r="S126" s="167"/>
      <c r="T126" s="168"/>
      <c r="AT126" s="162" t="s">
        <v>139</v>
      </c>
      <c r="AU126" s="162" t="s">
        <v>80</v>
      </c>
      <c r="AV126" s="13" t="s">
        <v>80</v>
      </c>
      <c r="AW126" s="13" t="s">
        <v>32</v>
      </c>
      <c r="AX126" s="13" t="s">
        <v>78</v>
      </c>
      <c r="AY126" s="162" t="s">
        <v>128</v>
      </c>
    </row>
    <row r="127" spans="1:65" s="2" customFormat="1" ht="24.25" customHeight="1">
      <c r="A127" s="32"/>
      <c r="B127" s="142"/>
      <c r="C127" s="143" t="s">
        <v>194</v>
      </c>
      <c r="D127" s="143" t="s">
        <v>130</v>
      </c>
      <c r="E127" s="144" t="s">
        <v>930</v>
      </c>
      <c r="F127" s="145" t="s">
        <v>931</v>
      </c>
      <c r="G127" s="146" t="s">
        <v>477</v>
      </c>
      <c r="H127" s="147">
        <v>14.6</v>
      </c>
      <c r="I127" s="148"/>
      <c r="J127" s="149">
        <f>ROUND(I127*H127,2)</f>
        <v>0</v>
      </c>
      <c r="K127" s="145" t="s">
        <v>3</v>
      </c>
      <c r="L127" s="33"/>
      <c r="M127" s="150" t="s">
        <v>3</v>
      </c>
      <c r="N127" s="151" t="s">
        <v>41</v>
      </c>
      <c r="O127" s="53"/>
      <c r="P127" s="152">
        <f>O127*H127</f>
        <v>0</v>
      </c>
      <c r="Q127" s="152">
        <v>0</v>
      </c>
      <c r="R127" s="152">
        <f>Q127*H127</f>
        <v>0</v>
      </c>
      <c r="S127" s="152">
        <v>0</v>
      </c>
      <c r="T127" s="153">
        <f>S127*H127</f>
        <v>0</v>
      </c>
      <c r="U127" s="32"/>
      <c r="V127" s="32"/>
      <c r="W127" s="32"/>
      <c r="X127" s="32"/>
      <c r="Y127" s="32"/>
      <c r="Z127" s="32"/>
      <c r="AA127" s="32"/>
      <c r="AB127" s="32"/>
      <c r="AC127" s="32"/>
      <c r="AD127" s="32"/>
      <c r="AE127" s="32"/>
      <c r="AR127" s="154" t="s">
        <v>204</v>
      </c>
      <c r="AT127" s="154" t="s">
        <v>130</v>
      </c>
      <c r="AU127" s="154" t="s">
        <v>80</v>
      </c>
      <c r="AY127" s="17" t="s">
        <v>128</v>
      </c>
      <c r="BE127" s="155">
        <f>IF(N127="základní",J127,0)</f>
        <v>0</v>
      </c>
      <c r="BF127" s="155">
        <f>IF(N127="snížená",J127,0)</f>
        <v>0</v>
      </c>
      <c r="BG127" s="155">
        <f>IF(N127="zákl. přenesená",J127,0)</f>
        <v>0</v>
      </c>
      <c r="BH127" s="155">
        <f>IF(N127="sníž. přenesená",J127,0)</f>
        <v>0</v>
      </c>
      <c r="BI127" s="155">
        <f>IF(N127="nulová",J127,0)</f>
        <v>0</v>
      </c>
      <c r="BJ127" s="17" t="s">
        <v>78</v>
      </c>
      <c r="BK127" s="155">
        <f>ROUND(I127*H127,2)</f>
        <v>0</v>
      </c>
      <c r="BL127" s="17" t="s">
        <v>204</v>
      </c>
      <c r="BM127" s="154" t="s">
        <v>932</v>
      </c>
    </row>
    <row r="128" spans="1:65" s="13" customFormat="1">
      <c r="B128" s="161"/>
      <c r="D128" s="156" t="s">
        <v>139</v>
      </c>
      <c r="E128" s="162" t="s">
        <v>3</v>
      </c>
      <c r="F128" s="163" t="s">
        <v>933</v>
      </c>
      <c r="H128" s="164">
        <v>14.6</v>
      </c>
      <c r="I128" s="165"/>
      <c r="L128" s="161"/>
      <c r="M128" s="166"/>
      <c r="N128" s="167"/>
      <c r="O128" s="167"/>
      <c r="P128" s="167"/>
      <c r="Q128" s="167"/>
      <c r="R128" s="167"/>
      <c r="S128" s="167"/>
      <c r="T128" s="168"/>
      <c r="AT128" s="162" t="s">
        <v>139</v>
      </c>
      <c r="AU128" s="162" t="s">
        <v>80</v>
      </c>
      <c r="AV128" s="13" t="s">
        <v>80</v>
      </c>
      <c r="AW128" s="13" t="s">
        <v>32</v>
      </c>
      <c r="AX128" s="13" t="s">
        <v>78</v>
      </c>
      <c r="AY128" s="162" t="s">
        <v>128</v>
      </c>
    </row>
    <row r="129" spans="1:65" s="2" customFormat="1" ht="24.25" customHeight="1">
      <c r="A129" s="32"/>
      <c r="B129" s="142"/>
      <c r="C129" s="143" t="s">
        <v>200</v>
      </c>
      <c r="D129" s="143" t="s">
        <v>130</v>
      </c>
      <c r="E129" s="144" t="s">
        <v>934</v>
      </c>
      <c r="F129" s="145" t="s">
        <v>935</v>
      </c>
      <c r="G129" s="146" t="s">
        <v>477</v>
      </c>
      <c r="H129" s="147">
        <v>3.6</v>
      </c>
      <c r="I129" s="148"/>
      <c r="J129" s="149">
        <f>ROUND(I129*H129,2)</f>
        <v>0</v>
      </c>
      <c r="K129" s="145" t="s">
        <v>3</v>
      </c>
      <c r="L129" s="33"/>
      <c r="M129" s="150" t="s">
        <v>3</v>
      </c>
      <c r="N129" s="151" t="s">
        <v>41</v>
      </c>
      <c r="O129" s="53"/>
      <c r="P129" s="152">
        <f>O129*H129</f>
        <v>0</v>
      </c>
      <c r="Q129" s="152">
        <v>0</v>
      </c>
      <c r="R129" s="152">
        <f>Q129*H129</f>
        <v>0</v>
      </c>
      <c r="S129" s="152">
        <v>0</v>
      </c>
      <c r="T129" s="153">
        <f>S129*H129</f>
        <v>0</v>
      </c>
      <c r="U129" s="32"/>
      <c r="V129" s="32"/>
      <c r="W129" s="32"/>
      <c r="X129" s="32"/>
      <c r="Y129" s="32"/>
      <c r="Z129" s="32"/>
      <c r="AA129" s="32"/>
      <c r="AB129" s="32"/>
      <c r="AC129" s="32"/>
      <c r="AD129" s="32"/>
      <c r="AE129" s="32"/>
      <c r="AR129" s="154" t="s">
        <v>204</v>
      </c>
      <c r="AT129" s="154" t="s">
        <v>130</v>
      </c>
      <c r="AU129" s="154" t="s">
        <v>80</v>
      </c>
      <c r="AY129" s="17" t="s">
        <v>128</v>
      </c>
      <c r="BE129" s="155">
        <f>IF(N129="základní",J129,0)</f>
        <v>0</v>
      </c>
      <c r="BF129" s="155">
        <f>IF(N129="snížená",J129,0)</f>
        <v>0</v>
      </c>
      <c r="BG129" s="155">
        <f>IF(N129="zákl. přenesená",J129,0)</f>
        <v>0</v>
      </c>
      <c r="BH129" s="155">
        <f>IF(N129="sníž. přenesená",J129,0)</f>
        <v>0</v>
      </c>
      <c r="BI129" s="155">
        <f>IF(N129="nulová",J129,0)</f>
        <v>0</v>
      </c>
      <c r="BJ129" s="17" t="s">
        <v>78</v>
      </c>
      <c r="BK129" s="155">
        <f>ROUND(I129*H129,2)</f>
        <v>0</v>
      </c>
      <c r="BL129" s="17" t="s">
        <v>204</v>
      </c>
      <c r="BM129" s="154" t="s">
        <v>936</v>
      </c>
    </row>
    <row r="130" spans="1:65" s="13" customFormat="1">
      <c r="B130" s="161"/>
      <c r="D130" s="156" t="s">
        <v>139</v>
      </c>
      <c r="E130" s="162" t="s">
        <v>3</v>
      </c>
      <c r="F130" s="163" t="s">
        <v>937</v>
      </c>
      <c r="H130" s="164">
        <v>3.6</v>
      </c>
      <c r="I130" s="165"/>
      <c r="L130" s="161"/>
      <c r="M130" s="196"/>
      <c r="N130" s="197"/>
      <c r="O130" s="197"/>
      <c r="P130" s="197"/>
      <c r="Q130" s="197"/>
      <c r="R130" s="197"/>
      <c r="S130" s="197"/>
      <c r="T130" s="198"/>
      <c r="AT130" s="162" t="s">
        <v>139</v>
      </c>
      <c r="AU130" s="162" t="s">
        <v>80</v>
      </c>
      <c r="AV130" s="13" t="s">
        <v>80</v>
      </c>
      <c r="AW130" s="13" t="s">
        <v>32</v>
      </c>
      <c r="AX130" s="13" t="s">
        <v>78</v>
      </c>
      <c r="AY130" s="162" t="s">
        <v>128</v>
      </c>
    </row>
    <row r="131" spans="1:65" s="2" customFormat="1" ht="7" customHeight="1">
      <c r="A131" s="32"/>
      <c r="B131" s="42"/>
      <c r="C131" s="43"/>
      <c r="D131" s="43"/>
      <c r="E131" s="43"/>
      <c r="F131" s="43"/>
      <c r="G131" s="43"/>
      <c r="H131" s="43"/>
      <c r="I131" s="43"/>
      <c r="J131" s="43"/>
      <c r="K131" s="43"/>
      <c r="L131" s="33"/>
      <c r="M131" s="32"/>
      <c r="O131" s="32"/>
      <c r="P131" s="32"/>
      <c r="Q131" s="32"/>
      <c r="R131" s="32"/>
      <c r="S131" s="32"/>
      <c r="T131" s="32"/>
      <c r="U131" s="32"/>
      <c r="V131" s="32"/>
      <c r="W131" s="32"/>
      <c r="X131" s="32"/>
      <c r="Y131" s="32"/>
      <c r="Z131" s="32"/>
      <c r="AA131" s="32"/>
      <c r="AB131" s="32"/>
      <c r="AC131" s="32"/>
      <c r="AD131" s="32"/>
      <c r="AE131" s="32"/>
    </row>
  </sheetData>
  <autoFilter ref="C90:K130"/>
  <mergeCells count="12">
    <mergeCell ref="E83:H83"/>
    <mergeCell ref="L2:V2"/>
    <mergeCell ref="E50:H50"/>
    <mergeCell ref="E52:H52"/>
    <mergeCell ref="E54:H54"/>
    <mergeCell ref="E79:H79"/>
    <mergeCell ref="E81:H8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3"/>
  <sheetViews>
    <sheetView showGridLines="0" tabSelected="1" topLeftCell="A57" workbookViewId="0">
      <selection activeCell="F92" sqref="F92"/>
    </sheetView>
  </sheetViews>
  <sheetFormatPr defaultRowHeight="10"/>
  <cols>
    <col min="1" max="1" width="8.33203125" style="1" customWidth="1"/>
    <col min="2" max="2" width="1.1093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1.44140625" style="1" customWidth="1"/>
    <col min="9" max="11" width="20.10937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c r="L2" s="294" t="s">
        <v>6</v>
      </c>
      <c r="M2" s="295"/>
      <c r="N2" s="295"/>
      <c r="O2" s="295"/>
      <c r="P2" s="295"/>
      <c r="Q2" s="295"/>
      <c r="R2" s="295"/>
      <c r="S2" s="295"/>
      <c r="T2" s="295"/>
      <c r="U2" s="295"/>
      <c r="V2" s="295"/>
      <c r="AT2" s="17" t="s">
        <v>99</v>
      </c>
    </row>
    <row r="3" spans="1:46" s="1" customFormat="1" ht="7" customHeight="1">
      <c r="B3" s="18"/>
      <c r="C3" s="19"/>
      <c r="D3" s="19"/>
      <c r="E3" s="19"/>
      <c r="F3" s="19"/>
      <c r="G3" s="19"/>
      <c r="H3" s="19"/>
      <c r="I3" s="19"/>
      <c r="J3" s="19"/>
      <c r="K3" s="19"/>
      <c r="L3" s="20"/>
      <c r="AT3" s="17" t="s">
        <v>80</v>
      </c>
    </row>
    <row r="4" spans="1:46" s="1" customFormat="1" ht="25" customHeight="1">
      <c r="B4" s="20"/>
      <c r="D4" s="21" t="s">
        <v>100</v>
      </c>
      <c r="L4" s="20"/>
      <c r="M4" s="93" t="s">
        <v>11</v>
      </c>
      <c r="AT4" s="17" t="s">
        <v>4</v>
      </c>
    </row>
    <row r="5" spans="1:46" s="1" customFormat="1" ht="7" customHeight="1">
      <c r="B5" s="20"/>
      <c r="L5" s="20"/>
    </row>
    <row r="6" spans="1:46" s="1" customFormat="1" ht="12" customHeight="1">
      <c r="B6" s="20"/>
      <c r="D6" s="27" t="s">
        <v>16</v>
      </c>
      <c r="L6" s="20"/>
    </row>
    <row r="7" spans="1:46" s="1" customFormat="1" ht="16.5" customHeight="1">
      <c r="B7" s="20"/>
      <c r="E7" s="337" t="str">
        <f>'Rekapitulace stavby'!K6</f>
        <v>Dačice - rybník Peráček</v>
      </c>
      <c r="F7" s="338"/>
      <c r="G7" s="338"/>
      <c r="H7" s="338"/>
      <c r="L7" s="20"/>
    </row>
    <row r="8" spans="1:46" s="2" customFormat="1" ht="12" customHeight="1">
      <c r="A8" s="32"/>
      <c r="B8" s="33"/>
      <c r="C8" s="32"/>
      <c r="D8" s="27" t="s">
        <v>101</v>
      </c>
      <c r="E8" s="32"/>
      <c r="F8" s="32"/>
      <c r="G8" s="32"/>
      <c r="H8" s="32"/>
      <c r="I8" s="32"/>
      <c r="J8" s="32"/>
      <c r="K8" s="32"/>
      <c r="L8" s="94"/>
      <c r="S8" s="32"/>
      <c r="T8" s="32"/>
      <c r="U8" s="32"/>
      <c r="V8" s="32"/>
      <c r="W8" s="32"/>
      <c r="X8" s="32"/>
      <c r="Y8" s="32"/>
      <c r="Z8" s="32"/>
      <c r="AA8" s="32"/>
      <c r="AB8" s="32"/>
      <c r="AC8" s="32"/>
      <c r="AD8" s="32"/>
      <c r="AE8" s="32"/>
    </row>
    <row r="9" spans="1:46" s="2" customFormat="1" ht="16.5" customHeight="1">
      <c r="A9" s="32"/>
      <c r="B9" s="33"/>
      <c r="C9" s="32"/>
      <c r="D9" s="32"/>
      <c r="E9" s="316" t="s">
        <v>938</v>
      </c>
      <c r="F9" s="336"/>
      <c r="G9" s="336"/>
      <c r="H9" s="336"/>
      <c r="I9" s="32"/>
      <c r="J9" s="32"/>
      <c r="K9" s="32"/>
      <c r="L9" s="94"/>
      <c r="S9" s="32"/>
      <c r="T9" s="32"/>
      <c r="U9" s="32"/>
      <c r="V9" s="32"/>
      <c r="W9" s="32"/>
      <c r="X9" s="32"/>
      <c r="Y9" s="32"/>
      <c r="Z9" s="32"/>
      <c r="AA9" s="32"/>
      <c r="AB9" s="32"/>
      <c r="AC9" s="32"/>
      <c r="AD9" s="32"/>
      <c r="AE9" s="32"/>
    </row>
    <row r="10" spans="1:46" s="2" customFormat="1">
      <c r="A10" s="32"/>
      <c r="B10" s="33"/>
      <c r="C10" s="32"/>
      <c r="D10" s="32"/>
      <c r="E10" s="32"/>
      <c r="F10" s="32"/>
      <c r="G10" s="32"/>
      <c r="H10" s="32"/>
      <c r="I10" s="32"/>
      <c r="J10" s="32"/>
      <c r="K10" s="32"/>
      <c r="L10" s="94"/>
      <c r="S10" s="32"/>
      <c r="T10" s="32"/>
      <c r="U10" s="32"/>
      <c r="V10" s="32"/>
      <c r="W10" s="32"/>
      <c r="X10" s="32"/>
      <c r="Y10" s="32"/>
      <c r="Z10" s="32"/>
      <c r="AA10" s="32"/>
      <c r="AB10" s="32"/>
      <c r="AC10" s="32"/>
      <c r="AD10" s="32"/>
      <c r="AE10" s="32"/>
    </row>
    <row r="11" spans="1:46" s="2" customFormat="1" ht="12" customHeight="1">
      <c r="A11" s="32"/>
      <c r="B11" s="33"/>
      <c r="C11" s="32"/>
      <c r="D11" s="27" t="s">
        <v>18</v>
      </c>
      <c r="E11" s="32"/>
      <c r="F11" s="25" t="s">
        <v>19</v>
      </c>
      <c r="G11" s="32"/>
      <c r="H11" s="32"/>
      <c r="I11" s="27" t="s">
        <v>20</v>
      </c>
      <c r="J11" s="25" t="s">
        <v>3</v>
      </c>
      <c r="K11" s="32"/>
      <c r="L11" s="94"/>
      <c r="S11" s="32"/>
      <c r="T11" s="32"/>
      <c r="U11" s="32"/>
      <c r="V11" s="32"/>
      <c r="W11" s="32"/>
      <c r="X11" s="32"/>
      <c r="Y11" s="32"/>
      <c r="Z11" s="32"/>
      <c r="AA11" s="32"/>
      <c r="AB11" s="32"/>
      <c r="AC11" s="32"/>
      <c r="AD11" s="32"/>
      <c r="AE11" s="32"/>
    </row>
    <row r="12" spans="1:46" s="2" customFormat="1" ht="12" customHeight="1">
      <c r="A12" s="32"/>
      <c r="B12" s="33"/>
      <c r="C12" s="32"/>
      <c r="D12" s="27" t="s">
        <v>21</v>
      </c>
      <c r="E12" s="32"/>
      <c r="F12" s="25" t="s">
        <v>22</v>
      </c>
      <c r="G12" s="32"/>
      <c r="H12" s="32"/>
      <c r="I12" s="27" t="s">
        <v>23</v>
      </c>
      <c r="J12" s="50" t="str">
        <f>'Rekapitulace stavby'!AN8</f>
        <v>1. 4. 2020</v>
      </c>
      <c r="K12" s="32"/>
      <c r="L12" s="94"/>
      <c r="S12" s="32"/>
      <c r="T12" s="32"/>
      <c r="U12" s="32"/>
      <c r="V12" s="32"/>
      <c r="W12" s="32"/>
      <c r="X12" s="32"/>
      <c r="Y12" s="32"/>
      <c r="Z12" s="32"/>
      <c r="AA12" s="32"/>
      <c r="AB12" s="32"/>
      <c r="AC12" s="32"/>
      <c r="AD12" s="32"/>
      <c r="AE12" s="32"/>
    </row>
    <row r="13" spans="1:46" s="2" customFormat="1" ht="10.9" customHeight="1">
      <c r="A13" s="32"/>
      <c r="B13" s="33"/>
      <c r="C13" s="32"/>
      <c r="D13" s="32"/>
      <c r="E13" s="32"/>
      <c r="F13" s="32"/>
      <c r="G13" s="32"/>
      <c r="H13" s="32"/>
      <c r="I13" s="32"/>
      <c r="J13" s="32"/>
      <c r="K13" s="32"/>
      <c r="L13" s="94"/>
      <c r="S13" s="32"/>
      <c r="T13" s="32"/>
      <c r="U13" s="32"/>
      <c r="V13" s="32"/>
      <c r="W13" s="32"/>
      <c r="X13" s="32"/>
      <c r="Y13" s="32"/>
      <c r="Z13" s="32"/>
      <c r="AA13" s="32"/>
      <c r="AB13" s="32"/>
      <c r="AC13" s="32"/>
      <c r="AD13" s="32"/>
      <c r="AE13" s="32"/>
    </row>
    <row r="14" spans="1:46" s="2" customFormat="1" ht="12" customHeight="1">
      <c r="A14" s="32"/>
      <c r="B14" s="33"/>
      <c r="C14" s="32"/>
      <c r="D14" s="27" t="s">
        <v>25</v>
      </c>
      <c r="E14" s="32"/>
      <c r="F14" s="32"/>
      <c r="G14" s="32"/>
      <c r="H14" s="32"/>
      <c r="I14" s="27" t="s">
        <v>26</v>
      </c>
      <c r="J14" s="25" t="str">
        <f>IF('Rekapitulace stavby'!AN10="","",'Rekapitulace stavby'!AN10)</f>
        <v/>
      </c>
      <c r="K14" s="32"/>
      <c r="L14" s="94"/>
      <c r="S14" s="32"/>
      <c r="T14" s="32"/>
      <c r="U14" s="32"/>
      <c r="V14" s="32"/>
      <c r="W14" s="32"/>
      <c r="X14" s="32"/>
      <c r="Y14" s="32"/>
      <c r="Z14" s="32"/>
      <c r="AA14" s="32"/>
      <c r="AB14" s="32"/>
      <c r="AC14" s="32"/>
      <c r="AD14" s="32"/>
      <c r="AE14" s="32"/>
    </row>
    <row r="15" spans="1:46" s="2" customFormat="1" ht="18" customHeight="1">
      <c r="A15" s="32"/>
      <c r="B15" s="33"/>
      <c r="C15" s="32"/>
      <c r="D15" s="32"/>
      <c r="E15" s="25" t="str">
        <f>IF('Rekapitulace stavby'!E11="","",'Rekapitulace stavby'!E11)</f>
        <v xml:space="preserve"> </v>
      </c>
      <c r="F15" s="32"/>
      <c r="G15" s="32"/>
      <c r="H15" s="32"/>
      <c r="I15" s="27" t="s">
        <v>28</v>
      </c>
      <c r="J15" s="25" t="str">
        <f>IF('Rekapitulace stavby'!AN11="","",'Rekapitulace stavby'!AN11)</f>
        <v/>
      </c>
      <c r="K15" s="32"/>
      <c r="L15" s="94"/>
      <c r="S15" s="32"/>
      <c r="T15" s="32"/>
      <c r="U15" s="32"/>
      <c r="V15" s="32"/>
      <c r="W15" s="32"/>
      <c r="X15" s="32"/>
      <c r="Y15" s="32"/>
      <c r="Z15" s="32"/>
      <c r="AA15" s="32"/>
      <c r="AB15" s="32"/>
      <c r="AC15" s="32"/>
      <c r="AD15" s="32"/>
      <c r="AE15" s="32"/>
    </row>
    <row r="16" spans="1:46" s="2" customFormat="1" ht="7" customHeight="1">
      <c r="A16" s="32"/>
      <c r="B16" s="33"/>
      <c r="C16" s="32"/>
      <c r="D16" s="32"/>
      <c r="E16" s="32"/>
      <c r="F16" s="32"/>
      <c r="G16" s="32"/>
      <c r="H16" s="32"/>
      <c r="I16" s="32"/>
      <c r="J16" s="32"/>
      <c r="K16" s="32"/>
      <c r="L16" s="94"/>
      <c r="S16" s="32"/>
      <c r="T16" s="32"/>
      <c r="U16" s="32"/>
      <c r="V16" s="32"/>
      <c r="W16" s="32"/>
      <c r="X16" s="32"/>
      <c r="Y16" s="32"/>
      <c r="Z16" s="32"/>
      <c r="AA16" s="32"/>
      <c r="AB16" s="32"/>
      <c r="AC16" s="32"/>
      <c r="AD16" s="32"/>
      <c r="AE16" s="32"/>
    </row>
    <row r="17" spans="1:31" s="2" customFormat="1" ht="12" customHeight="1">
      <c r="A17" s="32"/>
      <c r="B17" s="33"/>
      <c r="C17" s="32"/>
      <c r="D17" s="27" t="s">
        <v>1158</v>
      </c>
      <c r="E17" s="32"/>
      <c r="F17" s="32"/>
      <c r="G17" s="32"/>
      <c r="H17" s="32"/>
      <c r="I17" s="27" t="s">
        <v>26</v>
      </c>
      <c r="J17" s="28" t="str">
        <f>'Rekapitulace stavby'!AN13</f>
        <v>Vyplň údaj</v>
      </c>
      <c r="K17" s="32"/>
      <c r="L17" s="94"/>
      <c r="S17" s="32"/>
      <c r="T17" s="32"/>
      <c r="U17" s="32"/>
      <c r="V17" s="32"/>
      <c r="W17" s="32"/>
      <c r="X17" s="32"/>
      <c r="Y17" s="32"/>
      <c r="Z17" s="32"/>
      <c r="AA17" s="32"/>
      <c r="AB17" s="32"/>
      <c r="AC17" s="32"/>
      <c r="AD17" s="32"/>
      <c r="AE17" s="32"/>
    </row>
    <row r="18" spans="1:31" s="2" customFormat="1" ht="18" customHeight="1">
      <c r="A18" s="32"/>
      <c r="B18" s="33"/>
      <c r="C18" s="32"/>
      <c r="D18" s="32"/>
      <c r="E18" s="339" t="str">
        <f>'Rekapitulace stavby'!E14</f>
        <v>Vyplň údaj</v>
      </c>
      <c r="F18" s="306"/>
      <c r="G18" s="306"/>
      <c r="H18" s="306"/>
      <c r="I18" s="27" t="s">
        <v>28</v>
      </c>
      <c r="J18" s="28" t="str">
        <f>'Rekapitulace stavby'!AN14</f>
        <v>Vyplň údaj</v>
      </c>
      <c r="K18" s="32"/>
      <c r="L18" s="94"/>
      <c r="S18" s="32"/>
      <c r="T18" s="32"/>
      <c r="U18" s="32"/>
      <c r="V18" s="32"/>
      <c r="W18" s="32"/>
      <c r="X18" s="32"/>
      <c r="Y18" s="32"/>
      <c r="Z18" s="32"/>
      <c r="AA18" s="32"/>
      <c r="AB18" s="32"/>
      <c r="AC18" s="32"/>
      <c r="AD18" s="32"/>
      <c r="AE18" s="32"/>
    </row>
    <row r="19" spans="1:31" s="2" customFormat="1" ht="7" customHeight="1">
      <c r="A19" s="32"/>
      <c r="B19" s="33"/>
      <c r="C19" s="32"/>
      <c r="D19" s="32"/>
      <c r="E19" s="32"/>
      <c r="F19" s="32"/>
      <c r="G19" s="32"/>
      <c r="H19" s="32"/>
      <c r="I19" s="32"/>
      <c r="J19" s="32"/>
      <c r="K19" s="32"/>
      <c r="L19" s="94"/>
      <c r="S19" s="32"/>
      <c r="T19" s="32"/>
      <c r="U19" s="32"/>
      <c r="V19" s="32"/>
      <c r="W19" s="32"/>
      <c r="X19" s="32"/>
      <c r="Y19" s="32"/>
      <c r="Z19" s="32"/>
      <c r="AA19" s="32"/>
      <c r="AB19" s="32"/>
      <c r="AC19" s="32"/>
      <c r="AD19" s="32"/>
      <c r="AE19" s="32"/>
    </row>
    <row r="20" spans="1:31" s="2" customFormat="1" ht="12" customHeight="1">
      <c r="A20" s="32"/>
      <c r="B20" s="33"/>
      <c r="C20" s="32"/>
      <c r="D20" s="27" t="s">
        <v>30</v>
      </c>
      <c r="E20" s="32"/>
      <c r="F20" s="32"/>
      <c r="G20" s="32"/>
      <c r="H20" s="32"/>
      <c r="I20" s="27" t="s">
        <v>26</v>
      </c>
      <c r="J20" s="25" t="s">
        <v>3</v>
      </c>
      <c r="K20" s="32"/>
      <c r="L20" s="94"/>
      <c r="S20" s="32"/>
      <c r="T20" s="32"/>
      <c r="U20" s="32"/>
      <c r="V20" s="32"/>
      <c r="W20" s="32"/>
      <c r="X20" s="32"/>
      <c r="Y20" s="32"/>
      <c r="Z20" s="32"/>
      <c r="AA20" s="32"/>
      <c r="AB20" s="32"/>
      <c r="AC20" s="32"/>
      <c r="AD20" s="32"/>
      <c r="AE20" s="32"/>
    </row>
    <row r="21" spans="1:31" s="2" customFormat="1" ht="18" customHeight="1">
      <c r="A21" s="32"/>
      <c r="B21" s="33"/>
      <c r="C21" s="32"/>
      <c r="D21" s="32"/>
      <c r="E21" s="25" t="s">
        <v>31</v>
      </c>
      <c r="F21" s="32"/>
      <c r="G21" s="32"/>
      <c r="H21" s="32"/>
      <c r="I21" s="27" t="s">
        <v>28</v>
      </c>
      <c r="J21" s="25" t="s">
        <v>3</v>
      </c>
      <c r="K21" s="32"/>
      <c r="L21" s="94"/>
      <c r="S21" s="32"/>
      <c r="T21" s="32"/>
      <c r="U21" s="32"/>
      <c r="V21" s="32"/>
      <c r="W21" s="32"/>
      <c r="X21" s="32"/>
      <c r="Y21" s="32"/>
      <c r="Z21" s="32"/>
      <c r="AA21" s="32"/>
      <c r="AB21" s="32"/>
      <c r="AC21" s="32"/>
      <c r="AD21" s="32"/>
      <c r="AE21" s="32"/>
    </row>
    <row r="22" spans="1:31" s="2" customFormat="1" ht="7" customHeight="1">
      <c r="A22" s="32"/>
      <c r="B22" s="33"/>
      <c r="C22" s="32"/>
      <c r="D22" s="32"/>
      <c r="E22" s="32"/>
      <c r="F22" s="32"/>
      <c r="G22" s="32"/>
      <c r="H22" s="32"/>
      <c r="I22" s="32"/>
      <c r="J22" s="32"/>
      <c r="K22" s="32"/>
      <c r="L22" s="94"/>
      <c r="S22" s="32"/>
      <c r="T22" s="32"/>
      <c r="U22" s="32"/>
      <c r="V22" s="32"/>
      <c r="W22" s="32"/>
      <c r="X22" s="32"/>
      <c r="Y22" s="32"/>
      <c r="Z22" s="32"/>
      <c r="AA22" s="32"/>
      <c r="AB22" s="32"/>
      <c r="AC22" s="32"/>
      <c r="AD22" s="32"/>
      <c r="AE22" s="32"/>
    </row>
    <row r="23" spans="1:31" s="2" customFormat="1" ht="12" customHeight="1">
      <c r="A23" s="32"/>
      <c r="B23" s="33"/>
      <c r="C23" s="32"/>
      <c r="D23" s="27" t="s">
        <v>33</v>
      </c>
      <c r="E23" s="32"/>
      <c r="F23" s="32"/>
      <c r="G23" s="32"/>
      <c r="H23" s="32"/>
      <c r="I23" s="27" t="s">
        <v>26</v>
      </c>
      <c r="J23" s="25" t="str">
        <f>IF('Rekapitulace stavby'!AN19="","",'Rekapitulace stavby'!AN19)</f>
        <v/>
      </c>
      <c r="K23" s="32"/>
      <c r="L23" s="94"/>
      <c r="S23" s="32"/>
      <c r="T23" s="32"/>
      <c r="U23" s="32"/>
      <c r="V23" s="32"/>
      <c r="W23" s="32"/>
      <c r="X23" s="32"/>
      <c r="Y23" s="32"/>
      <c r="Z23" s="32"/>
      <c r="AA23" s="32"/>
      <c r="AB23" s="32"/>
      <c r="AC23" s="32"/>
      <c r="AD23" s="32"/>
      <c r="AE23" s="32"/>
    </row>
    <row r="24" spans="1:31" s="2" customFormat="1" ht="18" customHeight="1">
      <c r="A24" s="32"/>
      <c r="B24" s="33"/>
      <c r="C24" s="32"/>
      <c r="D24" s="32"/>
      <c r="E24" s="25" t="str">
        <f>IF('Rekapitulace stavby'!E20="","",'Rekapitulace stavby'!E20)</f>
        <v xml:space="preserve"> </v>
      </c>
      <c r="F24" s="32"/>
      <c r="G24" s="32"/>
      <c r="H24" s="32"/>
      <c r="I24" s="27" t="s">
        <v>28</v>
      </c>
      <c r="J24" s="25" t="str">
        <f>IF('Rekapitulace stavby'!AN20="","",'Rekapitulace stavby'!AN20)</f>
        <v/>
      </c>
      <c r="K24" s="32"/>
      <c r="L24" s="94"/>
      <c r="S24" s="32"/>
      <c r="T24" s="32"/>
      <c r="U24" s="32"/>
      <c r="V24" s="32"/>
      <c r="W24" s="32"/>
      <c r="X24" s="32"/>
      <c r="Y24" s="32"/>
      <c r="Z24" s="32"/>
      <c r="AA24" s="32"/>
      <c r="AB24" s="32"/>
      <c r="AC24" s="32"/>
      <c r="AD24" s="32"/>
      <c r="AE24" s="32"/>
    </row>
    <row r="25" spans="1:31" s="2" customFormat="1" ht="7" customHeight="1">
      <c r="A25" s="32"/>
      <c r="B25" s="33"/>
      <c r="C25" s="32"/>
      <c r="D25" s="32"/>
      <c r="E25" s="32"/>
      <c r="F25" s="32"/>
      <c r="G25" s="32"/>
      <c r="H25" s="32"/>
      <c r="I25" s="32"/>
      <c r="J25" s="32"/>
      <c r="K25" s="32"/>
      <c r="L25" s="94"/>
      <c r="S25" s="32"/>
      <c r="T25" s="32"/>
      <c r="U25" s="32"/>
      <c r="V25" s="32"/>
      <c r="W25" s="32"/>
      <c r="X25" s="32"/>
      <c r="Y25" s="32"/>
      <c r="Z25" s="32"/>
      <c r="AA25" s="32"/>
      <c r="AB25" s="32"/>
      <c r="AC25" s="32"/>
      <c r="AD25" s="32"/>
      <c r="AE25" s="32"/>
    </row>
    <row r="26" spans="1:31" s="2" customFormat="1" ht="12" customHeight="1">
      <c r="A26" s="32"/>
      <c r="B26" s="33"/>
      <c r="C26" s="32"/>
      <c r="D26" s="27" t="s">
        <v>34</v>
      </c>
      <c r="E26" s="32"/>
      <c r="F26" s="32"/>
      <c r="G26" s="32"/>
      <c r="H26" s="32"/>
      <c r="I26" s="32"/>
      <c r="J26" s="32"/>
      <c r="K26" s="32"/>
      <c r="L26" s="94"/>
      <c r="S26" s="32"/>
      <c r="T26" s="32"/>
      <c r="U26" s="32"/>
      <c r="V26" s="32"/>
      <c r="W26" s="32"/>
      <c r="X26" s="32"/>
      <c r="Y26" s="32"/>
      <c r="Z26" s="32"/>
      <c r="AA26" s="32"/>
      <c r="AB26" s="32"/>
      <c r="AC26" s="32"/>
      <c r="AD26" s="32"/>
      <c r="AE26" s="32"/>
    </row>
    <row r="27" spans="1:31" s="8" customFormat="1" ht="16.5" customHeight="1">
      <c r="A27" s="95"/>
      <c r="B27" s="96"/>
      <c r="C27" s="95"/>
      <c r="D27" s="95"/>
      <c r="E27" s="310" t="s">
        <v>3</v>
      </c>
      <c r="F27" s="310"/>
      <c r="G27" s="310"/>
      <c r="H27" s="310"/>
      <c r="I27" s="95"/>
      <c r="J27" s="95"/>
      <c r="K27" s="95"/>
      <c r="L27" s="97"/>
      <c r="S27" s="95"/>
      <c r="T27" s="95"/>
      <c r="U27" s="95"/>
      <c r="V27" s="95"/>
      <c r="W27" s="95"/>
      <c r="X27" s="95"/>
      <c r="Y27" s="95"/>
      <c r="Z27" s="95"/>
      <c r="AA27" s="95"/>
      <c r="AB27" s="95"/>
      <c r="AC27" s="95"/>
      <c r="AD27" s="95"/>
      <c r="AE27" s="95"/>
    </row>
    <row r="28" spans="1:31" s="2" customFormat="1" ht="7" customHeight="1">
      <c r="A28" s="32"/>
      <c r="B28" s="33"/>
      <c r="C28" s="32"/>
      <c r="D28" s="32"/>
      <c r="E28" s="32"/>
      <c r="F28" s="32"/>
      <c r="G28" s="32"/>
      <c r="H28" s="32"/>
      <c r="I28" s="32"/>
      <c r="J28" s="32"/>
      <c r="K28" s="32"/>
      <c r="L28" s="94"/>
      <c r="S28" s="32"/>
      <c r="T28" s="32"/>
      <c r="U28" s="32"/>
      <c r="V28" s="32"/>
      <c r="W28" s="32"/>
      <c r="X28" s="32"/>
      <c r="Y28" s="32"/>
      <c r="Z28" s="32"/>
      <c r="AA28" s="32"/>
      <c r="AB28" s="32"/>
      <c r="AC28" s="32"/>
      <c r="AD28" s="32"/>
      <c r="AE28" s="32"/>
    </row>
    <row r="29" spans="1:31" s="2" customFormat="1" ht="7" customHeight="1">
      <c r="A29" s="32"/>
      <c r="B29" s="33"/>
      <c r="C29" s="32"/>
      <c r="D29" s="61"/>
      <c r="E29" s="61"/>
      <c r="F29" s="61"/>
      <c r="G29" s="61"/>
      <c r="H29" s="61"/>
      <c r="I29" s="61"/>
      <c r="J29" s="61"/>
      <c r="K29" s="61"/>
      <c r="L29" s="94"/>
      <c r="S29" s="32"/>
      <c r="T29" s="32"/>
      <c r="U29" s="32"/>
      <c r="V29" s="32"/>
      <c r="W29" s="32"/>
      <c r="X29" s="32"/>
      <c r="Y29" s="32"/>
      <c r="Z29" s="32"/>
      <c r="AA29" s="32"/>
      <c r="AB29" s="32"/>
      <c r="AC29" s="32"/>
      <c r="AD29" s="32"/>
      <c r="AE29" s="32"/>
    </row>
    <row r="30" spans="1:31" s="2" customFormat="1" ht="25.4" customHeight="1">
      <c r="A30" s="32"/>
      <c r="B30" s="33"/>
      <c r="C30" s="32"/>
      <c r="D30" s="98" t="s">
        <v>36</v>
      </c>
      <c r="E30" s="32"/>
      <c r="F30" s="32"/>
      <c r="G30" s="32"/>
      <c r="H30" s="32"/>
      <c r="I30" s="32"/>
      <c r="J30" s="66">
        <f>ROUND(J83, 2)</f>
        <v>0</v>
      </c>
      <c r="K30" s="32"/>
      <c r="L30" s="94"/>
      <c r="S30" s="32"/>
      <c r="T30" s="32"/>
      <c r="U30" s="32"/>
      <c r="V30" s="32"/>
      <c r="W30" s="32"/>
      <c r="X30" s="32"/>
      <c r="Y30" s="32"/>
      <c r="Z30" s="32"/>
      <c r="AA30" s="32"/>
      <c r="AB30" s="32"/>
      <c r="AC30" s="32"/>
      <c r="AD30" s="32"/>
      <c r="AE30" s="32"/>
    </row>
    <row r="31" spans="1:31" s="2" customFormat="1" ht="7" customHeight="1">
      <c r="A31" s="32"/>
      <c r="B31" s="33"/>
      <c r="C31" s="32"/>
      <c r="D31" s="61"/>
      <c r="E31" s="61"/>
      <c r="F31" s="61"/>
      <c r="G31" s="61"/>
      <c r="H31" s="61"/>
      <c r="I31" s="61"/>
      <c r="J31" s="61"/>
      <c r="K31" s="61"/>
      <c r="L31" s="94"/>
      <c r="S31" s="32"/>
      <c r="T31" s="32"/>
      <c r="U31" s="32"/>
      <c r="V31" s="32"/>
      <c r="W31" s="32"/>
      <c r="X31" s="32"/>
      <c r="Y31" s="32"/>
      <c r="Z31" s="32"/>
      <c r="AA31" s="32"/>
      <c r="AB31" s="32"/>
      <c r="AC31" s="32"/>
      <c r="AD31" s="32"/>
      <c r="AE31" s="32"/>
    </row>
    <row r="32" spans="1:31" s="2" customFormat="1" ht="14.5" customHeight="1">
      <c r="A32" s="32"/>
      <c r="B32" s="33"/>
      <c r="C32" s="32"/>
      <c r="D32" s="32"/>
      <c r="E32" s="32"/>
      <c r="F32" s="36" t="s">
        <v>38</v>
      </c>
      <c r="G32" s="32"/>
      <c r="H32" s="32"/>
      <c r="I32" s="36" t="s">
        <v>37</v>
      </c>
      <c r="J32" s="36" t="s">
        <v>39</v>
      </c>
      <c r="K32" s="32"/>
      <c r="L32" s="94"/>
      <c r="S32" s="32"/>
      <c r="T32" s="32"/>
      <c r="U32" s="32"/>
      <c r="V32" s="32"/>
      <c r="W32" s="32"/>
      <c r="X32" s="32"/>
      <c r="Y32" s="32"/>
      <c r="Z32" s="32"/>
      <c r="AA32" s="32"/>
      <c r="AB32" s="32"/>
      <c r="AC32" s="32"/>
      <c r="AD32" s="32"/>
      <c r="AE32" s="32"/>
    </row>
    <row r="33" spans="1:31" s="2" customFormat="1" ht="14.5" customHeight="1">
      <c r="A33" s="32"/>
      <c r="B33" s="33"/>
      <c r="C33" s="32"/>
      <c r="D33" s="99" t="s">
        <v>40</v>
      </c>
      <c r="E33" s="27" t="s">
        <v>41</v>
      </c>
      <c r="F33" s="100">
        <f>ROUND((SUM(BE83:BE102)),  2)</f>
        <v>0</v>
      </c>
      <c r="G33" s="32"/>
      <c r="H33" s="32"/>
      <c r="I33" s="101">
        <v>0.21</v>
      </c>
      <c r="J33" s="100">
        <f>ROUND(((SUM(BE83:BE102))*I33),  2)</f>
        <v>0</v>
      </c>
      <c r="K33" s="32"/>
      <c r="L33" s="94"/>
      <c r="S33" s="32"/>
      <c r="T33" s="32"/>
      <c r="U33" s="32"/>
      <c r="V33" s="32"/>
      <c r="W33" s="32"/>
      <c r="X33" s="32"/>
      <c r="Y33" s="32"/>
      <c r="Z33" s="32"/>
      <c r="AA33" s="32"/>
      <c r="AB33" s="32"/>
      <c r="AC33" s="32"/>
      <c r="AD33" s="32"/>
      <c r="AE33" s="32"/>
    </row>
    <row r="34" spans="1:31" s="2" customFormat="1" ht="14.5" customHeight="1">
      <c r="A34" s="32"/>
      <c r="B34" s="33"/>
      <c r="C34" s="32"/>
      <c r="D34" s="32"/>
      <c r="E34" s="27" t="s">
        <v>42</v>
      </c>
      <c r="F34" s="100">
        <f>ROUND((SUM(BF83:BF102)),  2)</f>
        <v>0</v>
      </c>
      <c r="G34" s="32"/>
      <c r="H34" s="32"/>
      <c r="I34" s="101">
        <v>0.15</v>
      </c>
      <c r="J34" s="100">
        <f>ROUND(((SUM(BF83:BF102))*I34),  2)</f>
        <v>0</v>
      </c>
      <c r="K34" s="32"/>
      <c r="L34" s="94"/>
      <c r="S34" s="32"/>
      <c r="T34" s="32"/>
      <c r="U34" s="32"/>
      <c r="V34" s="32"/>
      <c r="W34" s="32"/>
      <c r="X34" s="32"/>
      <c r="Y34" s="32"/>
      <c r="Z34" s="32"/>
      <c r="AA34" s="32"/>
      <c r="AB34" s="32"/>
      <c r="AC34" s="32"/>
      <c r="AD34" s="32"/>
      <c r="AE34" s="32"/>
    </row>
    <row r="35" spans="1:31" s="2" customFormat="1" ht="14.5" hidden="1" customHeight="1">
      <c r="A35" s="32"/>
      <c r="B35" s="33"/>
      <c r="C35" s="32"/>
      <c r="D35" s="32"/>
      <c r="E35" s="27" t="s">
        <v>43</v>
      </c>
      <c r="F35" s="100">
        <f>ROUND((SUM(BG83:BG102)),  2)</f>
        <v>0</v>
      </c>
      <c r="G35" s="32"/>
      <c r="H35" s="32"/>
      <c r="I35" s="101">
        <v>0.21</v>
      </c>
      <c r="J35" s="100">
        <f>0</f>
        <v>0</v>
      </c>
      <c r="K35" s="32"/>
      <c r="L35" s="94"/>
      <c r="S35" s="32"/>
      <c r="T35" s="32"/>
      <c r="U35" s="32"/>
      <c r="V35" s="32"/>
      <c r="W35" s="32"/>
      <c r="X35" s="32"/>
      <c r="Y35" s="32"/>
      <c r="Z35" s="32"/>
      <c r="AA35" s="32"/>
      <c r="AB35" s="32"/>
      <c r="AC35" s="32"/>
      <c r="AD35" s="32"/>
      <c r="AE35" s="32"/>
    </row>
    <row r="36" spans="1:31" s="2" customFormat="1" ht="14.5" hidden="1" customHeight="1">
      <c r="A36" s="32"/>
      <c r="B36" s="33"/>
      <c r="C36" s="32"/>
      <c r="D36" s="32"/>
      <c r="E36" s="27" t="s">
        <v>44</v>
      </c>
      <c r="F36" s="100">
        <f>ROUND((SUM(BH83:BH102)),  2)</f>
        <v>0</v>
      </c>
      <c r="G36" s="32"/>
      <c r="H36" s="32"/>
      <c r="I36" s="101">
        <v>0.15</v>
      </c>
      <c r="J36" s="100">
        <f>0</f>
        <v>0</v>
      </c>
      <c r="K36" s="32"/>
      <c r="L36" s="94"/>
      <c r="S36" s="32"/>
      <c r="T36" s="32"/>
      <c r="U36" s="32"/>
      <c r="V36" s="32"/>
      <c r="W36" s="32"/>
      <c r="X36" s="32"/>
      <c r="Y36" s="32"/>
      <c r="Z36" s="32"/>
      <c r="AA36" s="32"/>
      <c r="AB36" s="32"/>
      <c r="AC36" s="32"/>
      <c r="AD36" s="32"/>
      <c r="AE36" s="32"/>
    </row>
    <row r="37" spans="1:31" s="2" customFormat="1" ht="14.5" hidden="1" customHeight="1">
      <c r="A37" s="32"/>
      <c r="B37" s="33"/>
      <c r="C37" s="32"/>
      <c r="D37" s="32"/>
      <c r="E37" s="27" t="s">
        <v>45</v>
      </c>
      <c r="F37" s="100">
        <f>ROUND((SUM(BI83:BI102)),  2)</f>
        <v>0</v>
      </c>
      <c r="G37" s="32"/>
      <c r="H37" s="32"/>
      <c r="I37" s="101">
        <v>0</v>
      </c>
      <c r="J37" s="100">
        <f>0</f>
        <v>0</v>
      </c>
      <c r="K37" s="32"/>
      <c r="L37" s="94"/>
      <c r="S37" s="32"/>
      <c r="T37" s="32"/>
      <c r="U37" s="32"/>
      <c r="V37" s="32"/>
      <c r="W37" s="32"/>
      <c r="X37" s="32"/>
      <c r="Y37" s="32"/>
      <c r="Z37" s="32"/>
      <c r="AA37" s="32"/>
      <c r="AB37" s="32"/>
      <c r="AC37" s="32"/>
      <c r="AD37" s="32"/>
      <c r="AE37" s="32"/>
    </row>
    <row r="38" spans="1:31" s="2" customFormat="1" ht="7" customHeight="1">
      <c r="A38" s="32"/>
      <c r="B38" s="33"/>
      <c r="C38" s="32"/>
      <c r="D38" s="32"/>
      <c r="E38" s="32"/>
      <c r="F38" s="32"/>
      <c r="G38" s="32"/>
      <c r="H38" s="32"/>
      <c r="I38" s="32"/>
      <c r="J38" s="32"/>
      <c r="K38" s="32"/>
      <c r="L38" s="94"/>
      <c r="S38" s="32"/>
      <c r="T38" s="32"/>
      <c r="U38" s="32"/>
      <c r="V38" s="32"/>
      <c r="W38" s="32"/>
      <c r="X38" s="32"/>
      <c r="Y38" s="32"/>
      <c r="Z38" s="32"/>
      <c r="AA38" s="32"/>
      <c r="AB38" s="32"/>
      <c r="AC38" s="32"/>
      <c r="AD38" s="32"/>
      <c r="AE38" s="32"/>
    </row>
    <row r="39" spans="1:31" s="2" customFormat="1" ht="25.4" customHeight="1">
      <c r="A39" s="32"/>
      <c r="B39" s="33"/>
      <c r="C39" s="102"/>
      <c r="D39" s="103" t="s">
        <v>46</v>
      </c>
      <c r="E39" s="55"/>
      <c r="F39" s="55"/>
      <c r="G39" s="104" t="s">
        <v>47</v>
      </c>
      <c r="H39" s="105" t="s">
        <v>48</v>
      </c>
      <c r="I39" s="55"/>
      <c r="J39" s="106">
        <f>SUM(J30:J37)</f>
        <v>0</v>
      </c>
      <c r="K39" s="107"/>
      <c r="L39" s="94"/>
      <c r="S39" s="32"/>
      <c r="T39" s="32"/>
      <c r="U39" s="32"/>
      <c r="V39" s="32"/>
      <c r="W39" s="32"/>
      <c r="X39" s="32"/>
      <c r="Y39" s="32"/>
      <c r="Z39" s="32"/>
      <c r="AA39" s="32"/>
      <c r="AB39" s="32"/>
      <c r="AC39" s="32"/>
      <c r="AD39" s="32"/>
      <c r="AE39" s="32"/>
    </row>
    <row r="40" spans="1:31" s="2" customFormat="1" ht="14.5" customHeight="1">
      <c r="A40" s="32"/>
      <c r="B40" s="42"/>
      <c r="C40" s="43"/>
      <c r="D40" s="43"/>
      <c r="E40" s="43"/>
      <c r="F40" s="43"/>
      <c r="G40" s="43"/>
      <c r="H40" s="43"/>
      <c r="I40" s="43"/>
      <c r="J40" s="43"/>
      <c r="K40" s="43"/>
      <c r="L40" s="94"/>
      <c r="S40" s="32"/>
      <c r="T40" s="32"/>
      <c r="U40" s="32"/>
      <c r="V40" s="32"/>
      <c r="W40" s="32"/>
      <c r="X40" s="32"/>
      <c r="Y40" s="32"/>
      <c r="Z40" s="32"/>
      <c r="AA40" s="32"/>
      <c r="AB40" s="32"/>
      <c r="AC40" s="32"/>
      <c r="AD40" s="32"/>
      <c r="AE40" s="32"/>
    </row>
    <row r="44" spans="1:31" s="2" customFormat="1" ht="7" customHeight="1">
      <c r="A44" s="32"/>
      <c r="B44" s="44"/>
      <c r="C44" s="45"/>
      <c r="D44" s="45"/>
      <c r="E44" s="45"/>
      <c r="F44" s="45"/>
      <c r="G44" s="45"/>
      <c r="H44" s="45"/>
      <c r="I44" s="45"/>
      <c r="J44" s="45"/>
      <c r="K44" s="45"/>
      <c r="L44" s="94"/>
      <c r="S44" s="32"/>
      <c r="T44" s="32"/>
      <c r="U44" s="32"/>
      <c r="V44" s="32"/>
      <c r="W44" s="32"/>
      <c r="X44" s="32"/>
      <c r="Y44" s="32"/>
      <c r="Z44" s="32"/>
      <c r="AA44" s="32"/>
      <c r="AB44" s="32"/>
      <c r="AC44" s="32"/>
      <c r="AD44" s="32"/>
      <c r="AE44" s="32"/>
    </row>
    <row r="45" spans="1:31" s="2" customFormat="1" ht="25" customHeight="1">
      <c r="A45" s="32"/>
      <c r="B45" s="33"/>
      <c r="C45" s="21" t="s">
        <v>103</v>
      </c>
      <c r="D45" s="32"/>
      <c r="E45" s="32"/>
      <c r="F45" s="32"/>
      <c r="G45" s="32"/>
      <c r="H45" s="32"/>
      <c r="I45" s="32"/>
      <c r="J45" s="32"/>
      <c r="K45" s="32"/>
      <c r="L45" s="94"/>
      <c r="S45" s="32"/>
      <c r="T45" s="32"/>
      <c r="U45" s="32"/>
      <c r="V45" s="32"/>
      <c r="W45" s="32"/>
      <c r="X45" s="32"/>
      <c r="Y45" s="32"/>
      <c r="Z45" s="32"/>
      <c r="AA45" s="32"/>
      <c r="AB45" s="32"/>
      <c r="AC45" s="32"/>
      <c r="AD45" s="32"/>
      <c r="AE45" s="32"/>
    </row>
    <row r="46" spans="1:31" s="2" customFormat="1" ht="7" customHeight="1">
      <c r="A46" s="32"/>
      <c r="B46" s="33"/>
      <c r="C46" s="32"/>
      <c r="D46" s="32"/>
      <c r="E46" s="32"/>
      <c r="F46" s="32"/>
      <c r="G46" s="32"/>
      <c r="H46" s="32"/>
      <c r="I46" s="32"/>
      <c r="J46" s="32"/>
      <c r="K46" s="32"/>
      <c r="L46" s="94"/>
      <c r="S46" s="32"/>
      <c r="T46" s="32"/>
      <c r="U46" s="32"/>
      <c r="V46" s="32"/>
      <c r="W46" s="32"/>
      <c r="X46" s="32"/>
      <c r="Y46" s="32"/>
      <c r="Z46" s="32"/>
      <c r="AA46" s="32"/>
      <c r="AB46" s="32"/>
      <c r="AC46" s="32"/>
      <c r="AD46" s="32"/>
      <c r="AE46" s="32"/>
    </row>
    <row r="47" spans="1:31" s="2" customFormat="1" ht="12" customHeight="1">
      <c r="A47" s="32"/>
      <c r="B47" s="33"/>
      <c r="C47" s="27" t="s">
        <v>16</v>
      </c>
      <c r="D47" s="32"/>
      <c r="E47" s="32"/>
      <c r="F47" s="32"/>
      <c r="G47" s="32"/>
      <c r="H47" s="32"/>
      <c r="I47" s="32"/>
      <c r="J47" s="32"/>
      <c r="K47" s="32"/>
      <c r="L47" s="94"/>
      <c r="S47" s="32"/>
      <c r="T47" s="32"/>
      <c r="U47" s="32"/>
      <c r="V47" s="32"/>
      <c r="W47" s="32"/>
      <c r="X47" s="32"/>
      <c r="Y47" s="32"/>
      <c r="Z47" s="32"/>
      <c r="AA47" s="32"/>
      <c r="AB47" s="32"/>
      <c r="AC47" s="32"/>
      <c r="AD47" s="32"/>
      <c r="AE47" s="32"/>
    </row>
    <row r="48" spans="1:31" s="2" customFormat="1" ht="16.5" customHeight="1">
      <c r="A48" s="32"/>
      <c r="B48" s="33"/>
      <c r="C48" s="32"/>
      <c r="D48" s="32"/>
      <c r="E48" s="337" t="str">
        <f>E7</f>
        <v>Dačice - rybník Peráček</v>
      </c>
      <c r="F48" s="338"/>
      <c r="G48" s="338"/>
      <c r="H48" s="338"/>
      <c r="I48" s="32"/>
      <c r="J48" s="32"/>
      <c r="K48" s="32"/>
      <c r="L48" s="94"/>
      <c r="S48" s="32"/>
      <c r="T48" s="32"/>
      <c r="U48" s="32"/>
      <c r="V48" s="32"/>
      <c r="W48" s="32"/>
      <c r="X48" s="32"/>
      <c r="Y48" s="32"/>
      <c r="Z48" s="32"/>
      <c r="AA48" s="32"/>
      <c r="AB48" s="32"/>
      <c r="AC48" s="32"/>
      <c r="AD48" s="32"/>
      <c r="AE48" s="32"/>
    </row>
    <row r="49" spans="1:47" s="2" customFormat="1" ht="12" customHeight="1">
      <c r="A49" s="32"/>
      <c r="B49" s="33"/>
      <c r="C49" s="27" t="s">
        <v>101</v>
      </c>
      <c r="D49" s="32"/>
      <c r="E49" s="32"/>
      <c r="F49" s="32"/>
      <c r="G49" s="32"/>
      <c r="H49" s="32"/>
      <c r="I49" s="32"/>
      <c r="J49" s="32"/>
      <c r="K49" s="32"/>
      <c r="L49" s="94"/>
      <c r="S49" s="32"/>
      <c r="T49" s="32"/>
      <c r="U49" s="32"/>
      <c r="V49" s="32"/>
      <c r="W49" s="32"/>
      <c r="X49" s="32"/>
      <c r="Y49" s="32"/>
      <c r="Z49" s="32"/>
      <c r="AA49" s="32"/>
      <c r="AB49" s="32"/>
      <c r="AC49" s="32"/>
      <c r="AD49" s="32"/>
      <c r="AE49" s="32"/>
    </row>
    <row r="50" spans="1:47" s="2" customFormat="1" ht="16.5" customHeight="1">
      <c r="A50" s="32"/>
      <c r="B50" s="33"/>
      <c r="C50" s="32"/>
      <c r="D50" s="32"/>
      <c r="E50" s="316" t="str">
        <f>E9</f>
        <v>VON - Vedlejší a ostatní náklady</v>
      </c>
      <c r="F50" s="336"/>
      <c r="G50" s="336"/>
      <c r="H50" s="336"/>
      <c r="I50" s="32"/>
      <c r="J50" s="32"/>
      <c r="K50" s="32"/>
      <c r="L50" s="94"/>
      <c r="S50" s="32"/>
      <c r="T50" s="32"/>
      <c r="U50" s="32"/>
      <c r="V50" s="32"/>
      <c r="W50" s="32"/>
      <c r="X50" s="32"/>
      <c r="Y50" s="32"/>
      <c r="Z50" s="32"/>
      <c r="AA50" s="32"/>
      <c r="AB50" s="32"/>
      <c r="AC50" s="32"/>
      <c r="AD50" s="32"/>
      <c r="AE50" s="32"/>
    </row>
    <row r="51" spans="1:47" s="2" customFormat="1" ht="7" customHeight="1">
      <c r="A51" s="32"/>
      <c r="B51" s="33"/>
      <c r="C51" s="32"/>
      <c r="D51" s="32"/>
      <c r="E51" s="32"/>
      <c r="F51" s="32"/>
      <c r="G51" s="32"/>
      <c r="H51" s="32"/>
      <c r="I51" s="32"/>
      <c r="J51" s="32"/>
      <c r="K51" s="32"/>
      <c r="L51" s="94"/>
      <c r="S51" s="32"/>
      <c r="T51" s="32"/>
      <c r="U51" s="32"/>
      <c r="V51" s="32"/>
      <c r="W51" s="32"/>
      <c r="X51" s="32"/>
      <c r="Y51" s="32"/>
      <c r="Z51" s="32"/>
      <c r="AA51" s="32"/>
      <c r="AB51" s="32"/>
      <c r="AC51" s="32"/>
      <c r="AD51" s="32"/>
      <c r="AE51" s="32"/>
    </row>
    <row r="52" spans="1:47" s="2" customFormat="1" ht="12" customHeight="1">
      <c r="A52" s="32"/>
      <c r="B52" s="33"/>
      <c r="C52" s="27" t="s">
        <v>21</v>
      </c>
      <c r="D52" s="32"/>
      <c r="E52" s="32"/>
      <c r="F52" s="25" t="str">
        <f>F12</f>
        <v>Dačice</v>
      </c>
      <c r="G52" s="32"/>
      <c r="H52" s="32"/>
      <c r="I52" s="27" t="s">
        <v>23</v>
      </c>
      <c r="J52" s="50" t="str">
        <f>IF(J12="","",J12)</f>
        <v>1. 4. 2020</v>
      </c>
      <c r="K52" s="32"/>
      <c r="L52" s="94"/>
      <c r="S52" s="32"/>
      <c r="T52" s="32"/>
      <c r="U52" s="32"/>
      <c r="V52" s="32"/>
      <c r="W52" s="32"/>
      <c r="X52" s="32"/>
      <c r="Y52" s="32"/>
      <c r="Z52" s="32"/>
      <c r="AA52" s="32"/>
      <c r="AB52" s="32"/>
      <c r="AC52" s="32"/>
      <c r="AD52" s="32"/>
      <c r="AE52" s="32"/>
    </row>
    <row r="53" spans="1:47" s="2" customFormat="1" ht="7" customHeight="1">
      <c r="A53" s="32"/>
      <c r="B53" s="33"/>
      <c r="C53" s="32"/>
      <c r="D53" s="32"/>
      <c r="E53" s="32"/>
      <c r="F53" s="32"/>
      <c r="G53" s="32"/>
      <c r="H53" s="32"/>
      <c r="I53" s="32"/>
      <c r="J53" s="32"/>
      <c r="K53" s="32"/>
      <c r="L53" s="94"/>
      <c r="S53" s="32"/>
      <c r="T53" s="32"/>
      <c r="U53" s="32"/>
      <c r="V53" s="32"/>
      <c r="W53" s="32"/>
      <c r="X53" s="32"/>
      <c r="Y53" s="32"/>
      <c r="Z53" s="32"/>
      <c r="AA53" s="32"/>
      <c r="AB53" s="32"/>
      <c r="AC53" s="32"/>
      <c r="AD53" s="32"/>
      <c r="AE53" s="32"/>
    </row>
    <row r="54" spans="1:47" s="2" customFormat="1" ht="25.75" customHeight="1">
      <c r="A54" s="32"/>
      <c r="B54" s="33"/>
      <c r="C54" s="27" t="s">
        <v>25</v>
      </c>
      <c r="D54" s="32"/>
      <c r="E54" s="32"/>
      <c r="F54" s="25" t="str">
        <f>E15</f>
        <v xml:space="preserve"> </v>
      </c>
      <c r="G54" s="32"/>
      <c r="H54" s="32"/>
      <c r="I54" s="27" t="s">
        <v>30</v>
      </c>
      <c r="J54" s="30" t="str">
        <f>E21</f>
        <v>Ing. Zdeněk Hejtman, Dačice</v>
      </c>
      <c r="K54" s="32"/>
      <c r="L54" s="94"/>
      <c r="S54" s="32"/>
      <c r="T54" s="32"/>
      <c r="U54" s="32"/>
      <c r="V54" s="32"/>
      <c r="W54" s="32"/>
      <c r="X54" s="32"/>
      <c r="Y54" s="32"/>
      <c r="Z54" s="32"/>
      <c r="AA54" s="32"/>
      <c r="AB54" s="32"/>
      <c r="AC54" s="32"/>
      <c r="AD54" s="32"/>
      <c r="AE54" s="32"/>
    </row>
    <row r="55" spans="1:47" s="2" customFormat="1" ht="15.25" customHeight="1">
      <c r="A55" s="32"/>
      <c r="B55" s="33"/>
      <c r="C55" s="27" t="s">
        <v>1158</v>
      </c>
      <c r="D55" s="32"/>
      <c r="E55" s="32"/>
      <c r="F55" s="25" t="str">
        <f>IF(E18="","",E18)</f>
        <v>Vyplň údaj</v>
      </c>
      <c r="G55" s="32"/>
      <c r="H55" s="32"/>
      <c r="I55" s="27" t="s">
        <v>33</v>
      </c>
      <c r="J55" s="30" t="str">
        <f>E24</f>
        <v xml:space="preserve"> </v>
      </c>
      <c r="K55" s="32"/>
      <c r="L55" s="94"/>
      <c r="S55" s="32"/>
      <c r="T55" s="32"/>
      <c r="U55" s="32"/>
      <c r="V55" s="32"/>
      <c r="W55" s="32"/>
      <c r="X55" s="32"/>
      <c r="Y55" s="32"/>
      <c r="Z55" s="32"/>
      <c r="AA55" s="32"/>
      <c r="AB55" s="32"/>
      <c r="AC55" s="32"/>
      <c r="AD55" s="32"/>
      <c r="AE55" s="32"/>
    </row>
    <row r="56" spans="1:47" s="2" customFormat="1" ht="10.4" customHeight="1">
      <c r="A56" s="32"/>
      <c r="B56" s="33"/>
      <c r="C56" s="32"/>
      <c r="D56" s="32"/>
      <c r="E56" s="32"/>
      <c r="F56" s="32"/>
      <c r="G56" s="32"/>
      <c r="H56" s="32"/>
      <c r="I56" s="32"/>
      <c r="J56" s="32"/>
      <c r="K56" s="32"/>
      <c r="L56" s="94"/>
      <c r="S56" s="32"/>
      <c r="T56" s="32"/>
      <c r="U56" s="32"/>
      <c r="V56" s="32"/>
      <c r="W56" s="32"/>
      <c r="X56" s="32"/>
      <c r="Y56" s="32"/>
      <c r="Z56" s="32"/>
      <c r="AA56" s="32"/>
      <c r="AB56" s="32"/>
      <c r="AC56" s="32"/>
      <c r="AD56" s="32"/>
      <c r="AE56" s="32"/>
    </row>
    <row r="57" spans="1:47" s="2" customFormat="1" ht="29.25" customHeight="1">
      <c r="A57" s="32"/>
      <c r="B57" s="33"/>
      <c r="C57" s="108" t="s">
        <v>104</v>
      </c>
      <c r="D57" s="102"/>
      <c r="E57" s="102"/>
      <c r="F57" s="102"/>
      <c r="G57" s="102"/>
      <c r="H57" s="102"/>
      <c r="I57" s="102"/>
      <c r="J57" s="109" t="s">
        <v>105</v>
      </c>
      <c r="K57" s="102"/>
      <c r="L57" s="94"/>
      <c r="S57" s="32"/>
      <c r="T57" s="32"/>
      <c r="U57" s="32"/>
      <c r="V57" s="32"/>
      <c r="W57" s="32"/>
      <c r="X57" s="32"/>
      <c r="Y57" s="32"/>
      <c r="Z57" s="32"/>
      <c r="AA57" s="32"/>
      <c r="AB57" s="32"/>
      <c r="AC57" s="32"/>
      <c r="AD57" s="32"/>
      <c r="AE57" s="32"/>
    </row>
    <row r="58" spans="1:47" s="2" customFormat="1" ht="10.4" customHeight="1">
      <c r="A58" s="32"/>
      <c r="B58" s="33"/>
      <c r="C58" s="32"/>
      <c r="D58" s="32"/>
      <c r="E58" s="32"/>
      <c r="F58" s="32"/>
      <c r="G58" s="32"/>
      <c r="H58" s="32"/>
      <c r="I58" s="32"/>
      <c r="J58" s="32"/>
      <c r="K58" s="32"/>
      <c r="L58" s="94"/>
      <c r="S58" s="32"/>
      <c r="T58" s="32"/>
      <c r="U58" s="32"/>
      <c r="V58" s="32"/>
      <c r="W58" s="32"/>
      <c r="X58" s="32"/>
      <c r="Y58" s="32"/>
      <c r="Z58" s="32"/>
      <c r="AA58" s="32"/>
      <c r="AB58" s="32"/>
      <c r="AC58" s="32"/>
      <c r="AD58" s="32"/>
      <c r="AE58" s="32"/>
    </row>
    <row r="59" spans="1:47" s="2" customFormat="1" ht="22.9" customHeight="1">
      <c r="A59" s="32"/>
      <c r="B59" s="33"/>
      <c r="C59" s="110" t="s">
        <v>68</v>
      </c>
      <c r="D59" s="32"/>
      <c r="E59" s="32"/>
      <c r="F59" s="32"/>
      <c r="G59" s="32"/>
      <c r="H59" s="32"/>
      <c r="I59" s="32"/>
      <c r="J59" s="66">
        <f>J83</f>
        <v>0</v>
      </c>
      <c r="K59" s="32"/>
      <c r="L59" s="94"/>
      <c r="S59" s="32"/>
      <c r="T59" s="32"/>
      <c r="U59" s="32"/>
      <c r="V59" s="32"/>
      <c r="W59" s="32"/>
      <c r="X59" s="32"/>
      <c r="Y59" s="32"/>
      <c r="Z59" s="32"/>
      <c r="AA59" s="32"/>
      <c r="AB59" s="32"/>
      <c r="AC59" s="32"/>
      <c r="AD59" s="32"/>
      <c r="AE59" s="32"/>
      <c r="AU59" s="17" t="s">
        <v>106</v>
      </c>
    </row>
    <row r="60" spans="1:47" s="9" customFormat="1" ht="25" customHeight="1">
      <c r="B60" s="111"/>
      <c r="D60" s="112" t="s">
        <v>939</v>
      </c>
      <c r="E60" s="113"/>
      <c r="F60" s="113"/>
      <c r="G60" s="113"/>
      <c r="H60" s="113"/>
      <c r="I60" s="113"/>
      <c r="J60" s="114">
        <f>J84</f>
        <v>0</v>
      </c>
      <c r="L60" s="111"/>
    </row>
    <row r="61" spans="1:47" s="10" customFormat="1" ht="19.899999999999999" customHeight="1">
      <c r="B61" s="115"/>
      <c r="D61" s="116" t="s">
        <v>940</v>
      </c>
      <c r="E61" s="117"/>
      <c r="F61" s="117"/>
      <c r="G61" s="117"/>
      <c r="H61" s="117"/>
      <c r="I61" s="117"/>
      <c r="J61" s="118">
        <f>J85</f>
        <v>0</v>
      </c>
      <c r="L61" s="115"/>
    </row>
    <row r="62" spans="1:47" s="10" customFormat="1" ht="19.899999999999999" customHeight="1">
      <c r="B62" s="115"/>
      <c r="D62" s="116" t="s">
        <v>941</v>
      </c>
      <c r="E62" s="117"/>
      <c r="F62" s="117"/>
      <c r="G62" s="117"/>
      <c r="H62" s="117"/>
      <c r="I62" s="117"/>
      <c r="J62" s="118">
        <f>J89</f>
        <v>0</v>
      </c>
      <c r="L62" s="115"/>
    </row>
    <row r="63" spans="1:47" s="10" customFormat="1" ht="19.899999999999999" customHeight="1">
      <c r="B63" s="115"/>
      <c r="D63" s="116" t="s">
        <v>942</v>
      </c>
      <c r="E63" s="117"/>
      <c r="F63" s="117"/>
      <c r="G63" s="117"/>
      <c r="H63" s="117"/>
      <c r="I63" s="117"/>
      <c r="J63" s="118">
        <f>J101</f>
        <v>0</v>
      </c>
      <c r="L63" s="115"/>
    </row>
    <row r="64" spans="1:47" s="2" customFormat="1" ht="21.75" customHeight="1">
      <c r="A64" s="32"/>
      <c r="B64" s="33"/>
      <c r="C64" s="32"/>
      <c r="D64" s="32"/>
      <c r="E64" s="32"/>
      <c r="F64" s="32"/>
      <c r="G64" s="32"/>
      <c r="H64" s="32"/>
      <c r="I64" s="32"/>
      <c r="J64" s="32"/>
      <c r="K64" s="32"/>
      <c r="L64" s="94"/>
      <c r="S64" s="32"/>
      <c r="T64" s="32"/>
      <c r="U64" s="32"/>
      <c r="V64" s="32"/>
      <c r="W64" s="32"/>
      <c r="X64" s="32"/>
      <c r="Y64" s="32"/>
      <c r="Z64" s="32"/>
      <c r="AA64" s="32"/>
      <c r="AB64" s="32"/>
      <c r="AC64" s="32"/>
      <c r="AD64" s="32"/>
      <c r="AE64" s="32"/>
    </row>
    <row r="65" spans="1:31" s="2" customFormat="1" ht="7" customHeight="1">
      <c r="A65" s="32"/>
      <c r="B65" s="42"/>
      <c r="C65" s="43"/>
      <c r="D65" s="43"/>
      <c r="E65" s="43"/>
      <c r="F65" s="43"/>
      <c r="G65" s="43"/>
      <c r="H65" s="43"/>
      <c r="I65" s="43"/>
      <c r="J65" s="43"/>
      <c r="K65" s="43"/>
      <c r="L65" s="94"/>
      <c r="S65" s="32"/>
      <c r="T65" s="32"/>
      <c r="U65" s="32"/>
      <c r="V65" s="32"/>
      <c r="W65" s="32"/>
      <c r="X65" s="32"/>
      <c r="Y65" s="32"/>
      <c r="Z65" s="32"/>
      <c r="AA65" s="32"/>
      <c r="AB65" s="32"/>
      <c r="AC65" s="32"/>
      <c r="AD65" s="32"/>
      <c r="AE65" s="32"/>
    </row>
    <row r="69" spans="1:31" s="2" customFormat="1" ht="7" customHeight="1">
      <c r="A69" s="32"/>
      <c r="B69" s="44"/>
      <c r="C69" s="45"/>
      <c r="D69" s="45"/>
      <c r="E69" s="45"/>
      <c r="F69" s="45"/>
      <c r="G69" s="45"/>
      <c r="H69" s="45"/>
      <c r="I69" s="45"/>
      <c r="J69" s="45"/>
      <c r="K69" s="45"/>
      <c r="L69" s="94"/>
      <c r="S69" s="32"/>
      <c r="T69" s="32"/>
      <c r="U69" s="32"/>
      <c r="V69" s="32"/>
      <c r="W69" s="32"/>
      <c r="X69" s="32"/>
      <c r="Y69" s="32"/>
      <c r="Z69" s="32"/>
      <c r="AA69" s="32"/>
      <c r="AB69" s="32"/>
      <c r="AC69" s="32"/>
      <c r="AD69" s="32"/>
      <c r="AE69" s="32"/>
    </row>
    <row r="70" spans="1:31" s="2" customFormat="1" ht="25" customHeight="1">
      <c r="A70" s="32"/>
      <c r="B70" s="33"/>
      <c r="C70" s="21" t="s">
        <v>113</v>
      </c>
      <c r="D70" s="32"/>
      <c r="E70" s="32"/>
      <c r="F70" s="32"/>
      <c r="G70" s="32"/>
      <c r="H70" s="32"/>
      <c r="I70" s="32"/>
      <c r="J70" s="32"/>
      <c r="K70" s="32"/>
      <c r="L70" s="94"/>
      <c r="S70" s="32"/>
      <c r="T70" s="32"/>
      <c r="U70" s="32"/>
      <c r="V70" s="32"/>
      <c r="W70" s="32"/>
      <c r="X70" s="32"/>
      <c r="Y70" s="32"/>
      <c r="Z70" s="32"/>
      <c r="AA70" s="32"/>
      <c r="AB70" s="32"/>
      <c r="AC70" s="32"/>
      <c r="AD70" s="32"/>
      <c r="AE70" s="32"/>
    </row>
    <row r="71" spans="1:31" s="2" customFormat="1" ht="7" customHeight="1">
      <c r="A71" s="32"/>
      <c r="B71" s="33"/>
      <c r="C71" s="32"/>
      <c r="D71" s="32"/>
      <c r="E71" s="32"/>
      <c r="F71" s="32"/>
      <c r="G71" s="32"/>
      <c r="H71" s="32"/>
      <c r="I71" s="32"/>
      <c r="J71" s="32"/>
      <c r="K71" s="32"/>
      <c r="L71" s="94"/>
      <c r="S71" s="32"/>
      <c r="T71" s="32"/>
      <c r="U71" s="32"/>
      <c r="V71" s="32"/>
      <c r="W71" s="32"/>
      <c r="X71" s="32"/>
      <c r="Y71" s="32"/>
      <c r="Z71" s="32"/>
      <c r="AA71" s="32"/>
      <c r="AB71" s="32"/>
      <c r="AC71" s="32"/>
      <c r="AD71" s="32"/>
      <c r="AE71" s="32"/>
    </row>
    <row r="72" spans="1:31" s="2" customFormat="1" ht="12" customHeight="1">
      <c r="A72" s="32"/>
      <c r="B72" s="33"/>
      <c r="C72" s="27" t="s">
        <v>16</v>
      </c>
      <c r="D72" s="32"/>
      <c r="E72" s="32"/>
      <c r="F72" s="32"/>
      <c r="G72" s="32"/>
      <c r="H72" s="32"/>
      <c r="I72" s="32"/>
      <c r="J72" s="32"/>
      <c r="K72" s="32"/>
      <c r="L72" s="94"/>
      <c r="S72" s="32"/>
      <c r="T72" s="32"/>
      <c r="U72" s="32"/>
      <c r="V72" s="32"/>
      <c r="W72" s="32"/>
      <c r="X72" s="32"/>
      <c r="Y72" s="32"/>
      <c r="Z72" s="32"/>
      <c r="AA72" s="32"/>
      <c r="AB72" s="32"/>
      <c r="AC72" s="32"/>
      <c r="AD72" s="32"/>
      <c r="AE72" s="32"/>
    </row>
    <row r="73" spans="1:31" s="2" customFormat="1" ht="16.5" customHeight="1">
      <c r="A73" s="32"/>
      <c r="B73" s="33"/>
      <c r="C73" s="32"/>
      <c r="D73" s="32"/>
      <c r="E73" s="337" t="str">
        <f>E7</f>
        <v>Dačice - rybník Peráček</v>
      </c>
      <c r="F73" s="338"/>
      <c r="G73" s="338"/>
      <c r="H73" s="338"/>
      <c r="I73" s="32"/>
      <c r="J73" s="32"/>
      <c r="K73" s="32"/>
      <c r="L73" s="94"/>
      <c r="S73" s="32"/>
      <c r="T73" s="32"/>
      <c r="U73" s="32"/>
      <c r="V73" s="32"/>
      <c r="W73" s="32"/>
      <c r="X73" s="32"/>
      <c r="Y73" s="32"/>
      <c r="Z73" s="32"/>
      <c r="AA73" s="32"/>
      <c r="AB73" s="32"/>
      <c r="AC73" s="32"/>
      <c r="AD73" s="32"/>
      <c r="AE73" s="32"/>
    </row>
    <row r="74" spans="1:31" s="2" customFormat="1" ht="12" customHeight="1">
      <c r="A74" s="32"/>
      <c r="B74" s="33"/>
      <c r="C74" s="27" t="s">
        <v>101</v>
      </c>
      <c r="D74" s="32"/>
      <c r="E74" s="32"/>
      <c r="F74" s="32"/>
      <c r="G74" s="32"/>
      <c r="H74" s="32"/>
      <c r="I74" s="32"/>
      <c r="J74" s="32"/>
      <c r="K74" s="32"/>
      <c r="L74" s="94"/>
      <c r="S74" s="32"/>
      <c r="T74" s="32"/>
      <c r="U74" s="32"/>
      <c r="V74" s="32"/>
      <c r="W74" s="32"/>
      <c r="X74" s="32"/>
      <c r="Y74" s="32"/>
      <c r="Z74" s="32"/>
      <c r="AA74" s="32"/>
      <c r="AB74" s="32"/>
      <c r="AC74" s="32"/>
      <c r="AD74" s="32"/>
      <c r="AE74" s="32"/>
    </row>
    <row r="75" spans="1:31" s="2" customFormat="1" ht="16.5" customHeight="1">
      <c r="A75" s="32"/>
      <c r="B75" s="33"/>
      <c r="C75" s="32"/>
      <c r="D75" s="32"/>
      <c r="E75" s="316" t="str">
        <f>E9</f>
        <v>VON - Vedlejší a ostatní náklady</v>
      </c>
      <c r="F75" s="336"/>
      <c r="G75" s="336"/>
      <c r="H75" s="336"/>
      <c r="I75" s="32"/>
      <c r="J75" s="32"/>
      <c r="K75" s="32"/>
      <c r="L75" s="94"/>
      <c r="S75" s="32"/>
      <c r="T75" s="32"/>
      <c r="U75" s="32"/>
      <c r="V75" s="32"/>
      <c r="W75" s="32"/>
      <c r="X75" s="32"/>
      <c r="Y75" s="32"/>
      <c r="Z75" s="32"/>
      <c r="AA75" s="32"/>
      <c r="AB75" s="32"/>
      <c r="AC75" s="32"/>
      <c r="AD75" s="32"/>
      <c r="AE75" s="32"/>
    </row>
    <row r="76" spans="1:31" s="2" customFormat="1" ht="7" customHeight="1">
      <c r="A76" s="32"/>
      <c r="B76" s="33"/>
      <c r="C76" s="32"/>
      <c r="D76" s="32"/>
      <c r="E76" s="32"/>
      <c r="F76" s="32"/>
      <c r="G76" s="32"/>
      <c r="H76" s="32"/>
      <c r="I76" s="32"/>
      <c r="J76" s="32"/>
      <c r="K76" s="32"/>
      <c r="L76" s="94"/>
      <c r="S76" s="32"/>
      <c r="T76" s="32"/>
      <c r="U76" s="32"/>
      <c r="V76" s="32"/>
      <c r="W76" s="32"/>
      <c r="X76" s="32"/>
      <c r="Y76" s="32"/>
      <c r="Z76" s="32"/>
      <c r="AA76" s="32"/>
      <c r="AB76" s="32"/>
      <c r="AC76" s="32"/>
      <c r="AD76" s="32"/>
      <c r="AE76" s="32"/>
    </row>
    <row r="77" spans="1:31" s="2" customFormat="1" ht="12" customHeight="1">
      <c r="A77" s="32"/>
      <c r="B77" s="33"/>
      <c r="C77" s="27" t="s">
        <v>21</v>
      </c>
      <c r="D77" s="32"/>
      <c r="E77" s="32"/>
      <c r="F77" s="25" t="str">
        <f>F12</f>
        <v>Dačice</v>
      </c>
      <c r="G77" s="32"/>
      <c r="H77" s="32"/>
      <c r="I77" s="27" t="s">
        <v>23</v>
      </c>
      <c r="J77" s="50" t="str">
        <f>IF(J12="","",J12)</f>
        <v>1. 4. 2020</v>
      </c>
      <c r="K77" s="32"/>
      <c r="L77" s="94"/>
      <c r="S77" s="32"/>
      <c r="T77" s="32"/>
      <c r="U77" s="32"/>
      <c r="V77" s="32"/>
      <c r="W77" s="32"/>
      <c r="X77" s="32"/>
      <c r="Y77" s="32"/>
      <c r="Z77" s="32"/>
      <c r="AA77" s="32"/>
      <c r="AB77" s="32"/>
      <c r="AC77" s="32"/>
      <c r="AD77" s="32"/>
      <c r="AE77" s="32"/>
    </row>
    <row r="78" spans="1:31" s="2" customFormat="1" ht="7" customHeight="1">
      <c r="A78" s="32"/>
      <c r="B78" s="33"/>
      <c r="C78" s="32"/>
      <c r="D78" s="32"/>
      <c r="E78" s="32"/>
      <c r="F78" s="32"/>
      <c r="G78" s="32"/>
      <c r="H78" s="32"/>
      <c r="I78" s="32"/>
      <c r="J78" s="32"/>
      <c r="K78" s="32"/>
      <c r="L78" s="94"/>
      <c r="S78" s="32"/>
      <c r="T78" s="32"/>
      <c r="U78" s="32"/>
      <c r="V78" s="32"/>
      <c r="W78" s="32"/>
      <c r="X78" s="32"/>
      <c r="Y78" s="32"/>
      <c r="Z78" s="32"/>
      <c r="AA78" s="32"/>
      <c r="AB78" s="32"/>
      <c r="AC78" s="32"/>
      <c r="AD78" s="32"/>
      <c r="AE78" s="32"/>
    </row>
    <row r="79" spans="1:31" s="2" customFormat="1" ht="25.75" customHeight="1">
      <c r="A79" s="32"/>
      <c r="B79" s="33"/>
      <c r="C79" s="27" t="s">
        <v>25</v>
      </c>
      <c r="D79" s="32"/>
      <c r="E79" s="32"/>
      <c r="F79" s="25" t="str">
        <f>E15</f>
        <v xml:space="preserve"> </v>
      </c>
      <c r="G79" s="32"/>
      <c r="H79" s="32"/>
      <c r="I79" s="27" t="s">
        <v>30</v>
      </c>
      <c r="J79" s="30" t="str">
        <f>E21</f>
        <v>Ing. Zdeněk Hejtman, Dačice</v>
      </c>
      <c r="K79" s="32"/>
      <c r="L79" s="94"/>
      <c r="S79" s="32"/>
      <c r="T79" s="32"/>
      <c r="U79" s="32"/>
      <c r="V79" s="32"/>
      <c r="W79" s="32"/>
      <c r="X79" s="32"/>
      <c r="Y79" s="32"/>
      <c r="Z79" s="32"/>
      <c r="AA79" s="32"/>
      <c r="AB79" s="32"/>
      <c r="AC79" s="32"/>
      <c r="AD79" s="32"/>
      <c r="AE79" s="32"/>
    </row>
    <row r="80" spans="1:31" s="2" customFormat="1" ht="15.25" customHeight="1">
      <c r="A80" s="32"/>
      <c r="B80" s="33"/>
      <c r="C80" s="27" t="s">
        <v>1158</v>
      </c>
      <c r="D80" s="32"/>
      <c r="E80" s="32"/>
      <c r="F80" s="25" t="str">
        <f>IF(E18="","",E18)</f>
        <v>Vyplň údaj</v>
      </c>
      <c r="G80" s="32"/>
      <c r="H80" s="32"/>
      <c r="I80" s="27" t="s">
        <v>33</v>
      </c>
      <c r="J80" s="30" t="str">
        <f>E24</f>
        <v xml:space="preserve"> </v>
      </c>
      <c r="K80" s="32"/>
      <c r="L80" s="94"/>
      <c r="S80" s="32"/>
      <c r="T80" s="32"/>
      <c r="U80" s="32"/>
      <c r="V80" s="32"/>
      <c r="W80" s="32"/>
      <c r="X80" s="32"/>
      <c r="Y80" s="32"/>
      <c r="Z80" s="32"/>
      <c r="AA80" s="32"/>
      <c r="AB80" s="32"/>
      <c r="AC80" s="32"/>
      <c r="AD80" s="32"/>
      <c r="AE80" s="32"/>
    </row>
    <row r="81" spans="1:65" s="2" customFormat="1" ht="10.4" customHeight="1">
      <c r="A81" s="32"/>
      <c r="B81" s="33"/>
      <c r="C81" s="32"/>
      <c r="D81" s="32"/>
      <c r="E81" s="32"/>
      <c r="F81" s="32"/>
      <c r="G81" s="32"/>
      <c r="H81" s="32"/>
      <c r="I81" s="32"/>
      <c r="J81" s="32"/>
      <c r="K81" s="32"/>
      <c r="L81" s="94"/>
      <c r="S81" s="32"/>
      <c r="T81" s="32"/>
      <c r="U81" s="32"/>
      <c r="V81" s="32"/>
      <c r="W81" s="32"/>
      <c r="X81" s="32"/>
      <c r="Y81" s="32"/>
      <c r="Z81" s="32"/>
      <c r="AA81" s="32"/>
      <c r="AB81" s="32"/>
      <c r="AC81" s="32"/>
      <c r="AD81" s="32"/>
      <c r="AE81" s="32"/>
    </row>
    <row r="82" spans="1:65" s="11" customFormat="1" ht="29.25" customHeight="1">
      <c r="A82" s="119"/>
      <c r="B82" s="120"/>
      <c r="C82" s="121" t="s">
        <v>114</v>
      </c>
      <c r="D82" s="122" t="s">
        <v>55</v>
      </c>
      <c r="E82" s="122" t="s">
        <v>51</v>
      </c>
      <c r="F82" s="122" t="s">
        <v>52</v>
      </c>
      <c r="G82" s="122" t="s">
        <v>115</v>
      </c>
      <c r="H82" s="122" t="s">
        <v>116</v>
      </c>
      <c r="I82" s="122" t="s">
        <v>117</v>
      </c>
      <c r="J82" s="122" t="s">
        <v>105</v>
      </c>
      <c r="K82" s="123" t="s">
        <v>118</v>
      </c>
      <c r="L82" s="124"/>
      <c r="M82" s="57" t="s">
        <v>3</v>
      </c>
      <c r="N82" s="58" t="s">
        <v>40</v>
      </c>
      <c r="O82" s="58" t="s">
        <v>119</v>
      </c>
      <c r="P82" s="58" t="s">
        <v>120</v>
      </c>
      <c r="Q82" s="58" t="s">
        <v>121</v>
      </c>
      <c r="R82" s="58" t="s">
        <v>122</v>
      </c>
      <c r="S82" s="58" t="s">
        <v>123</v>
      </c>
      <c r="T82" s="59" t="s">
        <v>124</v>
      </c>
      <c r="U82" s="119"/>
      <c r="V82" s="119"/>
      <c r="W82" s="119"/>
      <c r="X82" s="119"/>
      <c r="Y82" s="119"/>
      <c r="Z82" s="119"/>
      <c r="AA82" s="119"/>
      <c r="AB82" s="119"/>
      <c r="AC82" s="119"/>
      <c r="AD82" s="119"/>
      <c r="AE82" s="119"/>
    </row>
    <row r="83" spans="1:65" s="2" customFormat="1" ht="22.9" customHeight="1">
      <c r="A83" s="32"/>
      <c r="B83" s="33"/>
      <c r="C83" s="64" t="s">
        <v>125</v>
      </c>
      <c r="D83" s="32"/>
      <c r="E83" s="32"/>
      <c r="F83" s="32"/>
      <c r="G83" s="32"/>
      <c r="H83" s="32"/>
      <c r="I83" s="32"/>
      <c r="J83" s="125">
        <f>J84</f>
        <v>0</v>
      </c>
      <c r="K83" s="32"/>
      <c r="L83" s="33"/>
      <c r="M83" s="60"/>
      <c r="N83" s="51"/>
      <c r="O83" s="61"/>
      <c r="P83" s="126">
        <f>P84</f>
        <v>0</v>
      </c>
      <c r="Q83" s="61"/>
      <c r="R83" s="126">
        <f>R84</f>
        <v>0</v>
      </c>
      <c r="S83" s="61"/>
      <c r="T83" s="127">
        <f>T84</f>
        <v>0</v>
      </c>
      <c r="U83" s="32"/>
      <c r="V83" s="32"/>
      <c r="W83" s="32"/>
      <c r="X83" s="32"/>
      <c r="Y83" s="32"/>
      <c r="Z83" s="32"/>
      <c r="AA83" s="32"/>
      <c r="AB83" s="32"/>
      <c r="AC83" s="32"/>
      <c r="AD83" s="32"/>
      <c r="AE83" s="32"/>
      <c r="AT83" s="17" t="s">
        <v>69</v>
      </c>
      <c r="AU83" s="17" t="s">
        <v>106</v>
      </c>
      <c r="BK83" s="128">
        <f>BK84</f>
        <v>0</v>
      </c>
    </row>
    <row r="84" spans="1:65" s="12" customFormat="1" ht="25.9" customHeight="1">
      <c r="B84" s="129"/>
      <c r="D84" s="130" t="s">
        <v>69</v>
      </c>
      <c r="E84" s="131" t="s">
        <v>943</v>
      </c>
      <c r="F84" s="131" t="s">
        <v>944</v>
      </c>
      <c r="I84" s="132"/>
      <c r="J84" s="133">
        <f>SUM(J85,J89,J94,J101)</f>
        <v>0</v>
      </c>
      <c r="L84" s="129"/>
      <c r="M84" s="134"/>
      <c r="N84" s="135"/>
      <c r="O84" s="135"/>
      <c r="P84" s="136">
        <f>P85+P89+P101</f>
        <v>0</v>
      </c>
      <c r="Q84" s="135"/>
      <c r="R84" s="136">
        <f>R85+R89+R101</f>
        <v>0</v>
      </c>
      <c r="S84" s="135"/>
      <c r="T84" s="137">
        <f>T85+T89+T101</f>
        <v>0</v>
      </c>
      <c r="AR84" s="130" t="s">
        <v>151</v>
      </c>
      <c r="AT84" s="138" t="s">
        <v>69</v>
      </c>
      <c r="AU84" s="138" t="s">
        <v>70</v>
      </c>
      <c r="AY84" s="130" t="s">
        <v>128</v>
      </c>
      <c r="BK84" s="139">
        <f>BK85+BK89+BK101</f>
        <v>0</v>
      </c>
    </row>
    <row r="85" spans="1:65" s="12" customFormat="1" ht="22.9" customHeight="1">
      <c r="B85" s="129"/>
      <c r="D85" s="130" t="s">
        <v>69</v>
      </c>
      <c r="E85" s="140" t="s">
        <v>945</v>
      </c>
      <c r="F85" s="140" t="s">
        <v>946</v>
      </c>
      <c r="I85" s="132"/>
      <c r="J85" s="141">
        <f>BK85</f>
        <v>0</v>
      </c>
      <c r="L85" s="129"/>
      <c r="M85" s="134"/>
      <c r="N85" s="135"/>
      <c r="O85" s="135"/>
      <c r="P85" s="136">
        <f>SUM(P86:P88)</f>
        <v>0</v>
      </c>
      <c r="Q85" s="135"/>
      <c r="R85" s="136">
        <f>SUM(R86:R88)</f>
        <v>0</v>
      </c>
      <c r="S85" s="135"/>
      <c r="T85" s="137">
        <f>SUM(T86:T88)</f>
        <v>0</v>
      </c>
      <c r="AR85" s="130" t="s">
        <v>151</v>
      </c>
      <c r="AT85" s="138" t="s">
        <v>69</v>
      </c>
      <c r="AU85" s="138" t="s">
        <v>78</v>
      </c>
      <c r="AY85" s="130" t="s">
        <v>128</v>
      </c>
      <c r="BK85" s="139">
        <f>SUM(BK86:BK88)</f>
        <v>0</v>
      </c>
    </row>
    <row r="86" spans="1:65" s="2" customFormat="1" ht="14.5" customHeight="1">
      <c r="A86" s="32"/>
      <c r="B86" s="142"/>
      <c r="C86" s="143" t="s">
        <v>78</v>
      </c>
      <c r="D86" s="143" t="s">
        <v>130</v>
      </c>
      <c r="E86" s="144" t="s">
        <v>947</v>
      </c>
      <c r="F86" s="145" t="s">
        <v>1156</v>
      </c>
      <c r="G86" s="146" t="s">
        <v>1147</v>
      </c>
      <c r="H86" s="147">
        <v>1</v>
      </c>
      <c r="I86" s="148"/>
      <c r="J86" s="149">
        <f>ROUND(I86*H86,2)</f>
        <v>0</v>
      </c>
      <c r="K86" s="145" t="s">
        <v>134</v>
      </c>
      <c r="L86" s="33"/>
      <c r="M86" s="150" t="s">
        <v>3</v>
      </c>
      <c r="N86" s="151" t="s">
        <v>41</v>
      </c>
      <c r="O86" s="53"/>
      <c r="P86" s="152">
        <f>O86*H86</f>
        <v>0</v>
      </c>
      <c r="Q86" s="152">
        <v>0</v>
      </c>
      <c r="R86" s="152">
        <f>Q86*H86</f>
        <v>0</v>
      </c>
      <c r="S86" s="152">
        <v>0</v>
      </c>
      <c r="T86" s="153">
        <f>S86*H86</f>
        <v>0</v>
      </c>
      <c r="U86" s="32"/>
      <c r="V86" s="32"/>
      <c r="W86" s="32"/>
      <c r="X86" s="32"/>
      <c r="Y86" s="32"/>
      <c r="Z86" s="32"/>
      <c r="AA86" s="32"/>
      <c r="AB86" s="32"/>
      <c r="AC86" s="32"/>
      <c r="AD86" s="32"/>
      <c r="AE86" s="32"/>
      <c r="AR86" s="154" t="s">
        <v>948</v>
      </c>
      <c r="AT86" s="154" t="s">
        <v>130</v>
      </c>
      <c r="AU86" s="154" t="s">
        <v>80</v>
      </c>
      <c r="AY86" s="17" t="s">
        <v>128</v>
      </c>
      <c r="BE86" s="155">
        <f>IF(N86="základní",J86,0)</f>
        <v>0</v>
      </c>
      <c r="BF86" s="155">
        <f>IF(N86="snížená",J86,0)</f>
        <v>0</v>
      </c>
      <c r="BG86" s="155">
        <f>IF(N86="zákl. přenesená",J86,0)</f>
        <v>0</v>
      </c>
      <c r="BH86" s="155">
        <f>IF(N86="sníž. přenesená",J86,0)</f>
        <v>0</v>
      </c>
      <c r="BI86" s="155">
        <f>IF(N86="nulová",J86,0)</f>
        <v>0</v>
      </c>
      <c r="BJ86" s="17" t="s">
        <v>78</v>
      </c>
      <c r="BK86" s="155">
        <f>ROUND(I86*H86,2)</f>
        <v>0</v>
      </c>
      <c r="BL86" s="17" t="s">
        <v>948</v>
      </c>
      <c r="BM86" s="154" t="s">
        <v>949</v>
      </c>
    </row>
    <row r="87" spans="1:65" s="2" customFormat="1" ht="14.5" customHeight="1">
      <c r="A87" s="32"/>
      <c r="B87" s="142"/>
      <c r="C87" s="143" t="s">
        <v>80</v>
      </c>
      <c r="D87" s="143" t="s">
        <v>130</v>
      </c>
      <c r="E87" s="144" t="s">
        <v>950</v>
      </c>
      <c r="F87" s="145" t="s">
        <v>951</v>
      </c>
      <c r="G87" s="146" t="s">
        <v>1147</v>
      </c>
      <c r="H87" s="147">
        <v>1</v>
      </c>
      <c r="I87" s="148"/>
      <c r="J87" s="149">
        <f>ROUND(I87*H87,2)</f>
        <v>0</v>
      </c>
      <c r="K87" s="145" t="s">
        <v>134</v>
      </c>
      <c r="L87" s="33"/>
      <c r="M87" s="150" t="s">
        <v>3</v>
      </c>
      <c r="N87" s="151" t="s">
        <v>41</v>
      </c>
      <c r="O87" s="53"/>
      <c r="P87" s="152">
        <f>O87*H87</f>
        <v>0</v>
      </c>
      <c r="Q87" s="152">
        <v>0</v>
      </c>
      <c r="R87" s="152">
        <f>Q87*H87</f>
        <v>0</v>
      </c>
      <c r="S87" s="152">
        <v>0</v>
      </c>
      <c r="T87" s="153">
        <f>S87*H87</f>
        <v>0</v>
      </c>
      <c r="U87" s="32"/>
      <c r="V87" s="32"/>
      <c r="W87" s="32"/>
      <c r="X87" s="32"/>
      <c r="Y87" s="32"/>
      <c r="Z87" s="32"/>
      <c r="AA87" s="32"/>
      <c r="AB87" s="32"/>
      <c r="AC87" s="32"/>
      <c r="AD87" s="32"/>
      <c r="AE87" s="32"/>
      <c r="AR87" s="154" t="s">
        <v>948</v>
      </c>
      <c r="AT87" s="154" t="s">
        <v>130</v>
      </c>
      <c r="AU87" s="154" t="s">
        <v>80</v>
      </c>
      <c r="AY87" s="17" t="s">
        <v>128</v>
      </c>
      <c r="BE87" s="155">
        <f>IF(N87="základní",J87,0)</f>
        <v>0</v>
      </c>
      <c r="BF87" s="155">
        <f>IF(N87="snížená",J87,0)</f>
        <v>0</v>
      </c>
      <c r="BG87" s="155">
        <f>IF(N87="zákl. přenesená",J87,0)</f>
        <v>0</v>
      </c>
      <c r="BH87" s="155">
        <f>IF(N87="sníž. přenesená",J87,0)</f>
        <v>0</v>
      </c>
      <c r="BI87" s="155">
        <f>IF(N87="nulová",J87,0)</f>
        <v>0</v>
      </c>
      <c r="BJ87" s="17" t="s">
        <v>78</v>
      </c>
      <c r="BK87" s="155">
        <f>ROUND(I87*H87,2)</f>
        <v>0</v>
      </c>
      <c r="BL87" s="17" t="s">
        <v>948</v>
      </c>
      <c r="BM87" s="154" t="s">
        <v>952</v>
      </c>
    </row>
    <row r="88" spans="1:65" s="2" customFormat="1" ht="37.9" customHeight="1">
      <c r="A88" s="32"/>
      <c r="B88" s="142"/>
      <c r="C88" s="143" t="s">
        <v>144</v>
      </c>
      <c r="D88" s="143" t="s">
        <v>130</v>
      </c>
      <c r="E88" s="144" t="s">
        <v>953</v>
      </c>
      <c r="F88" s="145" t="s">
        <v>954</v>
      </c>
      <c r="G88" s="146" t="s">
        <v>1147</v>
      </c>
      <c r="H88" s="147">
        <v>1</v>
      </c>
      <c r="I88" s="148"/>
      <c r="J88" s="149">
        <f>ROUND(I88*H88,2)</f>
        <v>0</v>
      </c>
      <c r="K88" s="145" t="s">
        <v>3</v>
      </c>
      <c r="L88" s="33"/>
      <c r="M88" s="150" t="s">
        <v>3</v>
      </c>
      <c r="N88" s="151" t="s">
        <v>41</v>
      </c>
      <c r="O88" s="53"/>
      <c r="P88" s="152">
        <f>O88*H88</f>
        <v>0</v>
      </c>
      <c r="Q88" s="152">
        <v>0</v>
      </c>
      <c r="R88" s="152">
        <f>Q88*H88</f>
        <v>0</v>
      </c>
      <c r="S88" s="152">
        <v>0</v>
      </c>
      <c r="T88" s="153">
        <f>S88*H88</f>
        <v>0</v>
      </c>
      <c r="U88" s="32"/>
      <c r="V88" s="32"/>
      <c r="W88" s="32"/>
      <c r="X88" s="32"/>
      <c r="Y88" s="32"/>
      <c r="Z88" s="32"/>
      <c r="AA88" s="32"/>
      <c r="AB88" s="32"/>
      <c r="AC88" s="32"/>
      <c r="AD88" s="32"/>
      <c r="AE88" s="32"/>
      <c r="AR88" s="154" t="s">
        <v>948</v>
      </c>
      <c r="AT88" s="154" t="s">
        <v>130</v>
      </c>
      <c r="AU88" s="154" t="s">
        <v>80</v>
      </c>
      <c r="AY88" s="17" t="s">
        <v>128</v>
      </c>
      <c r="BE88" s="155">
        <f>IF(N88="základní",J88,0)</f>
        <v>0</v>
      </c>
      <c r="BF88" s="155">
        <f>IF(N88="snížená",J88,0)</f>
        <v>0</v>
      </c>
      <c r="BG88" s="155">
        <f>IF(N88="zákl. přenesená",J88,0)</f>
        <v>0</v>
      </c>
      <c r="BH88" s="155">
        <f>IF(N88="sníž. přenesená",J88,0)</f>
        <v>0</v>
      </c>
      <c r="BI88" s="155">
        <f>IF(N88="nulová",J88,0)</f>
        <v>0</v>
      </c>
      <c r="BJ88" s="17" t="s">
        <v>78</v>
      </c>
      <c r="BK88" s="155">
        <f>ROUND(I88*H88,2)</f>
        <v>0</v>
      </c>
      <c r="BL88" s="17" t="s">
        <v>948</v>
      </c>
      <c r="BM88" s="154" t="s">
        <v>955</v>
      </c>
    </row>
    <row r="89" spans="1:65" s="12" customFormat="1" ht="22.9" customHeight="1">
      <c r="B89" s="129"/>
      <c r="D89" s="130" t="s">
        <v>69</v>
      </c>
      <c r="E89" s="140" t="s">
        <v>956</v>
      </c>
      <c r="F89" s="140" t="s">
        <v>957</v>
      </c>
      <c r="I89" s="132"/>
      <c r="J89" s="141">
        <f>SUM(J90:J93)</f>
        <v>0</v>
      </c>
      <c r="L89" s="129"/>
      <c r="M89" s="134"/>
      <c r="N89" s="135"/>
      <c r="O89" s="135"/>
      <c r="P89" s="136">
        <f>SUM(P91:P93)</f>
        <v>0</v>
      </c>
      <c r="Q89" s="135"/>
      <c r="R89" s="136">
        <f>SUM(R91:R93)</f>
        <v>0</v>
      </c>
      <c r="S89" s="135"/>
      <c r="T89" s="137">
        <f>SUM(T91:T93)</f>
        <v>0</v>
      </c>
      <c r="AR89" s="130" t="s">
        <v>151</v>
      </c>
      <c r="AT89" s="138" t="s">
        <v>69</v>
      </c>
      <c r="AU89" s="138" t="s">
        <v>78</v>
      </c>
      <c r="AY89" s="130" t="s">
        <v>128</v>
      </c>
      <c r="BK89" s="139">
        <f>SUM(BK91:BK93)</f>
        <v>0</v>
      </c>
    </row>
    <row r="90" spans="1:65" s="12" customFormat="1" ht="22.9" customHeight="1">
      <c r="B90" s="129"/>
      <c r="C90" s="143">
        <v>4</v>
      </c>
      <c r="D90" s="143" t="s">
        <v>130</v>
      </c>
      <c r="E90" s="144" t="s">
        <v>1141</v>
      </c>
      <c r="F90" s="145" t="s">
        <v>1142</v>
      </c>
      <c r="G90" s="146" t="s">
        <v>1147</v>
      </c>
      <c r="H90" s="147">
        <v>1</v>
      </c>
      <c r="I90" s="148"/>
      <c r="J90" s="149">
        <f>ROUND(I90*H90,2)</f>
        <v>0</v>
      </c>
      <c r="K90" s="145" t="s">
        <v>134</v>
      </c>
      <c r="L90" s="129"/>
      <c r="M90" s="134"/>
      <c r="N90" s="282"/>
      <c r="O90" s="282"/>
      <c r="P90" s="283"/>
      <c r="Q90" s="282"/>
      <c r="R90" s="283"/>
      <c r="S90" s="282"/>
      <c r="T90" s="137"/>
      <c r="AR90" s="130"/>
      <c r="AT90" s="138"/>
      <c r="AU90" s="138"/>
      <c r="AY90" s="130"/>
      <c r="BK90" s="139"/>
    </row>
    <row r="91" spans="1:65" s="2" customFormat="1" ht="14.5" customHeight="1">
      <c r="A91" s="32"/>
      <c r="B91" s="142"/>
      <c r="C91" s="143">
        <v>5</v>
      </c>
      <c r="D91" s="143" t="s">
        <v>130</v>
      </c>
      <c r="E91" s="144" t="s">
        <v>958</v>
      </c>
      <c r="F91" s="145" t="s">
        <v>957</v>
      </c>
      <c r="G91" s="146" t="s">
        <v>1147</v>
      </c>
      <c r="H91" s="147">
        <v>1</v>
      </c>
      <c r="I91" s="148"/>
      <c r="J91" s="149">
        <f>ROUND(I91*H91,2)</f>
        <v>0</v>
      </c>
      <c r="K91" s="145" t="s">
        <v>134</v>
      </c>
      <c r="L91" s="33"/>
      <c r="M91" s="150" t="s">
        <v>3</v>
      </c>
      <c r="N91" s="151" t="s">
        <v>41</v>
      </c>
      <c r="O91" s="53"/>
      <c r="P91" s="152">
        <f>O91*H91</f>
        <v>0</v>
      </c>
      <c r="Q91" s="152">
        <v>0</v>
      </c>
      <c r="R91" s="152">
        <f>Q91*H91</f>
        <v>0</v>
      </c>
      <c r="S91" s="152">
        <v>0</v>
      </c>
      <c r="T91" s="153">
        <f>S91*H91</f>
        <v>0</v>
      </c>
      <c r="U91" s="32"/>
      <c r="V91" s="32"/>
      <c r="W91" s="32"/>
      <c r="X91" s="32"/>
      <c r="Y91" s="32"/>
      <c r="Z91" s="32"/>
      <c r="AA91" s="32"/>
      <c r="AB91" s="32"/>
      <c r="AC91" s="32"/>
      <c r="AD91" s="32"/>
      <c r="AE91" s="32"/>
      <c r="AR91" s="154" t="s">
        <v>948</v>
      </c>
      <c r="AT91" s="154" t="s">
        <v>130</v>
      </c>
      <c r="AU91" s="154" t="s">
        <v>80</v>
      </c>
      <c r="AY91" s="17" t="s">
        <v>128</v>
      </c>
      <c r="BE91" s="155">
        <f>IF(N91="základní",J91,0)</f>
        <v>0</v>
      </c>
      <c r="BF91" s="155">
        <f>IF(N91="snížená",J91,0)</f>
        <v>0</v>
      </c>
      <c r="BG91" s="155">
        <f>IF(N91="zákl. přenesená",J91,0)</f>
        <v>0</v>
      </c>
      <c r="BH91" s="155">
        <f>IF(N91="sníž. přenesená",J91,0)</f>
        <v>0</v>
      </c>
      <c r="BI91" s="155">
        <f>IF(N91="nulová",J91,0)</f>
        <v>0</v>
      </c>
      <c r="BJ91" s="17" t="s">
        <v>78</v>
      </c>
      <c r="BK91" s="155">
        <f>ROUND(I91*H91,2)</f>
        <v>0</v>
      </c>
      <c r="BL91" s="17" t="s">
        <v>948</v>
      </c>
      <c r="BM91" s="154" t="s">
        <v>959</v>
      </c>
    </row>
    <row r="92" spans="1:65" s="2" customFormat="1" ht="31.5" customHeight="1">
      <c r="A92" s="281"/>
      <c r="B92" s="142"/>
      <c r="C92" s="284"/>
      <c r="D92" s="284"/>
      <c r="E92" s="285"/>
      <c r="F92" s="163" t="s">
        <v>1154</v>
      </c>
      <c r="G92" s="287"/>
      <c r="H92" s="288"/>
      <c r="I92" s="293"/>
      <c r="J92" s="289"/>
      <c r="K92" s="286"/>
      <c r="L92" s="33"/>
      <c r="M92" s="150"/>
      <c r="N92" s="290"/>
      <c r="O92" s="291"/>
      <c r="P92" s="292"/>
      <c r="Q92" s="292"/>
      <c r="R92" s="292"/>
      <c r="S92" s="292"/>
      <c r="T92" s="153"/>
      <c r="U92" s="281"/>
      <c r="V92" s="281"/>
      <c r="W92" s="281"/>
      <c r="X92" s="281"/>
      <c r="Y92" s="281"/>
      <c r="Z92" s="281"/>
      <c r="AA92" s="281"/>
      <c r="AB92" s="281"/>
      <c r="AC92" s="281"/>
      <c r="AD92" s="281"/>
      <c r="AE92" s="281"/>
      <c r="AR92" s="154"/>
      <c r="AT92" s="154"/>
      <c r="AU92" s="154"/>
      <c r="AY92" s="17"/>
      <c r="BE92" s="155"/>
      <c r="BF92" s="155"/>
      <c r="BG92" s="155"/>
      <c r="BH92" s="155"/>
      <c r="BI92" s="155"/>
      <c r="BJ92" s="17"/>
      <c r="BK92" s="155"/>
      <c r="BL92" s="17"/>
      <c r="BM92" s="154"/>
    </row>
    <row r="93" spans="1:65" s="2" customFormat="1" ht="37.9" customHeight="1">
      <c r="A93" s="32"/>
      <c r="B93" s="142"/>
      <c r="C93" s="143">
        <v>6</v>
      </c>
      <c r="D93" s="143" t="s">
        <v>130</v>
      </c>
      <c r="E93" s="144" t="s">
        <v>960</v>
      </c>
      <c r="F93" s="145" t="s">
        <v>961</v>
      </c>
      <c r="G93" s="146" t="s">
        <v>145</v>
      </c>
      <c r="H93" s="147">
        <v>250</v>
      </c>
      <c r="I93" s="148"/>
      <c r="J93" s="149">
        <f>ROUND(I93*H93,2)</f>
        <v>0</v>
      </c>
      <c r="K93" s="145" t="s">
        <v>3</v>
      </c>
      <c r="L93" s="33"/>
      <c r="M93" s="150" t="s">
        <v>3</v>
      </c>
      <c r="N93" s="151" t="s">
        <v>41</v>
      </c>
      <c r="O93" s="53"/>
      <c r="P93" s="152">
        <f>O93*H93</f>
        <v>0</v>
      </c>
      <c r="Q93" s="152">
        <v>0</v>
      </c>
      <c r="R93" s="152">
        <f>Q93*H93</f>
        <v>0</v>
      </c>
      <c r="S93" s="152">
        <v>0</v>
      </c>
      <c r="T93" s="153">
        <f>S93*H93</f>
        <v>0</v>
      </c>
      <c r="U93" s="32"/>
      <c r="V93" s="32"/>
      <c r="W93" s="32"/>
      <c r="X93" s="32"/>
      <c r="Y93" s="32"/>
      <c r="Z93" s="32"/>
      <c r="AA93" s="32"/>
      <c r="AB93" s="32"/>
      <c r="AC93" s="32"/>
      <c r="AD93" s="32"/>
      <c r="AE93" s="32"/>
      <c r="AR93" s="154" t="s">
        <v>948</v>
      </c>
      <c r="AT93" s="154" t="s">
        <v>130</v>
      </c>
      <c r="AU93" s="154" t="s">
        <v>80</v>
      </c>
      <c r="AY93" s="17" t="s">
        <v>128</v>
      </c>
      <c r="BE93" s="155">
        <f>IF(N93="základní",J93,0)</f>
        <v>0</v>
      </c>
      <c r="BF93" s="155">
        <f>IF(N93="snížená",J93,0)</f>
        <v>0</v>
      </c>
      <c r="BG93" s="155">
        <f>IF(N93="zákl. přenesená",J93,0)</f>
        <v>0</v>
      </c>
      <c r="BH93" s="155">
        <f>IF(N93="sníž. přenesená",J93,0)</f>
        <v>0</v>
      </c>
      <c r="BI93" s="155">
        <f>IF(N93="nulová",J93,0)</f>
        <v>0</v>
      </c>
      <c r="BJ93" s="17" t="s">
        <v>78</v>
      </c>
      <c r="BK93" s="155">
        <f>ROUND(I93*H93,2)</f>
        <v>0</v>
      </c>
      <c r="BL93" s="17" t="s">
        <v>948</v>
      </c>
      <c r="BM93" s="154" t="s">
        <v>962</v>
      </c>
    </row>
    <row r="94" spans="1:65" s="2" customFormat="1" ht="37.9" customHeight="1">
      <c r="A94" s="280"/>
      <c r="B94" s="142"/>
      <c r="C94" s="284"/>
      <c r="D94" s="130" t="s">
        <v>69</v>
      </c>
      <c r="E94" s="140" t="s">
        <v>1143</v>
      </c>
      <c r="F94" s="140" t="s">
        <v>1144</v>
      </c>
      <c r="G94" s="12"/>
      <c r="H94" s="12"/>
      <c r="I94" s="132"/>
      <c r="J94" s="141">
        <f>SUM(J95,J97,J99)</f>
        <v>0</v>
      </c>
      <c r="K94" s="12"/>
      <c r="L94" s="33"/>
      <c r="M94" s="150"/>
      <c r="N94" s="290"/>
      <c r="O94" s="291"/>
      <c r="P94" s="292"/>
      <c r="Q94" s="292"/>
      <c r="R94" s="292"/>
      <c r="S94" s="292"/>
      <c r="T94" s="153"/>
      <c r="U94" s="280"/>
      <c r="V94" s="280"/>
      <c r="W94" s="280"/>
      <c r="X94" s="280"/>
      <c r="Y94" s="280"/>
      <c r="Z94" s="280"/>
      <c r="AA94" s="280"/>
      <c r="AB94" s="280"/>
      <c r="AC94" s="280"/>
      <c r="AD94" s="280"/>
      <c r="AE94" s="280"/>
      <c r="AR94" s="154"/>
      <c r="AT94" s="154"/>
      <c r="AU94" s="154"/>
      <c r="AY94" s="17"/>
      <c r="BE94" s="155"/>
      <c r="BF94" s="155"/>
      <c r="BG94" s="155"/>
      <c r="BH94" s="155"/>
      <c r="BI94" s="155"/>
      <c r="BJ94" s="17"/>
      <c r="BK94" s="155"/>
      <c r="BL94" s="17"/>
      <c r="BM94" s="154"/>
    </row>
    <row r="95" spans="1:65" s="2" customFormat="1" ht="18.75" customHeight="1">
      <c r="A95" s="280"/>
      <c r="B95" s="142"/>
      <c r="C95" s="143">
        <v>7</v>
      </c>
      <c r="D95" s="143" t="s">
        <v>130</v>
      </c>
      <c r="E95" s="144" t="s">
        <v>1148</v>
      </c>
      <c r="F95" s="145" t="s">
        <v>1149</v>
      </c>
      <c r="G95" s="146" t="s">
        <v>1147</v>
      </c>
      <c r="H95" s="147">
        <v>1</v>
      </c>
      <c r="I95" s="148"/>
      <c r="J95" s="149">
        <f>ROUND(I95*H95,2)</f>
        <v>0</v>
      </c>
      <c r="K95" s="145" t="s">
        <v>3</v>
      </c>
      <c r="L95" s="33"/>
      <c r="M95" s="150"/>
      <c r="N95" s="290"/>
      <c r="O95" s="291"/>
      <c r="P95" s="292"/>
      <c r="Q95" s="292"/>
      <c r="R95" s="292"/>
      <c r="S95" s="292"/>
      <c r="T95" s="153"/>
      <c r="U95" s="280"/>
      <c r="V95" s="280"/>
      <c r="W95" s="280"/>
      <c r="X95" s="280"/>
      <c r="Y95" s="280"/>
      <c r="Z95" s="280"/>
      <c r="AA95" s="280"/>
      <c r="AB95" s="280"/>
      <c r="AC95" s="280"/>
      <c r="AD95" s="280"/>
      <c r="AE95" s="280"/>
      <c r="AR95" s="154"/>
      <c r="AT95" s="154"/>
      <c r="AU95" s="154"/>
      <c r="AY95" s="17"/>
      <c r="BE95" s="155"/>
      <c r="BF95" s="155"/>
      <c r="BG95" s="155"/>
      <c r="BH95" s="155"/>
      <c r="BI95" s="155"/>
      <c r="BJ95" s="17"/>
      <c r="BK95" s="155"/>
      <c r="BL95" s="17"/>
      <c r="BM95" s="154"/>
    </row>
    <row r="96" spans="1:65" s="2" customFormat="1" ht="37.9" customHeight="1">
      <c r="A96" s="280"/>
      <c r="B96" s="142"/>
      <c r="C96" s="284"/>
      <c r="D96" s="284"/>
      <c r="E96" s="285"/>
      <c r="F96" s="163" t="s">
        <v>1155</v>
      </c>
      <c r="G96" s="287"/>
      <c r="H96" s="288"/>
      <c r="I96" s="293"/>
      <c r="J96" s="289"/>
      <c r="K96" s="286"/>
      <c r="L96" s="33"/>
      <c r="M96" s="150"/>
      <c r="N96" s="290"/>
      <c r="O96" s="291"/>
      <c r="P96" s="292"/>
      <c r="Q96" s="292"/>
      <c r="R96" s="292"/>
      <c r="S96" s="292"/>
      <c r="T96" s="153"/>
      <c r="U96" s="280"/>
      <c r="V96" s="280"/>
      <c r="W96" s="280"/>
      <c r="X96" s="280"/>
      <c r="Y96" s="280"/>
      <c r="Z96" s="280"/>
      <c r="AA96" s="280"/>
      <c r="AB96" s="280"/>
      <c r="AC96" s="280"/>
      <c r="AD96" s="280"/>
      <c r="AE96" s="280"/>
      <c r="AR96" s="154"/>
      <c r="AT96" s="154"/>
      <c r="AU96" s="154"/>
      <c r="AY96" s="17"/>
      <c r="BE96" s="155"/>
      <c r="BF96" s="155"/>
      <c r="BG96" s="155"/>
      <c r="BH96" s="155"/>
      <c r="BI96" s="155"/>
      <c r="BJ96" s="17"/>
      <c r="BK96" s="155"/>
      <c r="BL96" s="17"/>
      <c r="BM96" s="154"/>
    </row>
    <row r="97" spans="1:65" s="2" customFormat="1" ht="18" customHeight="1">
      <c r="A97" s="280"/>
      <c r="B97" s="142"/>
      <c r="C97" s="143">
        <v>8</v>
      </c>
      <c r="D97" s="143" t="s">
        <v>130</v>
      </c>
      <c r="E97" s="144" t="s">
        <v>1145</v>
      </c>
      <c r="F97" s="145" t="s">
        <v>1146</v>
      </c>
      <c r="G97" s="146" t="s">
        <v>1147</v>
      </c>
      <c r="H97" s="147">
        <v>1</v>
      </c>
      <c r="I97" s="148"/>
      <c r="J97" s="149">
        <f>ROUND(I97*H97,2)</f>
        <v>0</v>
      </c>
      <c r="K97" s="145" t="s">
        <v>3</v>
      </c>
      <c r="L97" s="33"/>
      <c r="M97" s="150"/>
      <c r="N97" s="290"/>
      <c r="O97" s="291"/>
      <c r="P97" s="292"/>
      <c r="Q97" s="292"/>
      <c r="R97" s="292"/>
      <c r="S97" s="292"/>
      <c r="T97" s="153"/>
      <c r="U97" s="280"/>
      <c r="V97" s="280"/>
      <c r="W97" s="280"/>
      <c r="X97" s="280"/>
      <c r="Y97" s="280"/>
      <c r="Z97" s="280"/>
      <c r="AA97" s="280"/>
      <c r="AB97" s="280"/>
      <c r="AC97" s="280"/>
      <c r="AD97" s="280"/>
      <c r="AE97" s="280"/>
      <c r="AR97" s="154"/>
      <c r="AT97" s="154"/>
      <c r="AU97" s="154"/>
      <c r="AY97" s="17"/>
      <c r="BE97" s="155"/>
      <c r="BF97" s="155"/>
      <c r="BG97" s="155"/>
      <c r="BH97" s="155"/>
      <c r="BI97" s="155"/>
      <c r="BJ97" s="17"/>
      <c r="BK97" s="155"/>
      <c r="BL97" s="17"/>
      <c r="BM97" s="154"/>
    </row>
    <row r="98" spans="1:65" s="2" customFormat="1" ht="37.9" customHeight="1">
      <c r="A98" s="280"/>
      <c r="B98" s="142"/>
      <c r="C98" s="284"/>
      <c r="D98" s="284"/>
      <c r="E98" s="285"/>
      <c r="F98" s="163" t="s">
        <v>1150</v>
      </c>
      <c r="G98" s="287"/>
      <c r="H98" s="288"/>
      <c r="I98" s="293"/>
      <c r="J98" s="289"/>
      <c r="K98" s="286"/>
      <c r="L98" s="33"/>
      <c r="M98" s="150"/>
      <c r="N98" s="290"/>
      <c r="O98" s="291"/>
      <c r="P98" s="292"/>
      <c r="Q98" s="292"/>
      <c r="R98" s="292"/>
      <c r="S98" s="292"/>
      <c r="T98" s="153"/>
      <c r="U98" s="280"/>
      <c r="V98" s="280"/>
      <c r="W98" s="280"/>
      <c r="X98" s="280"/>
      <c r="Y98" s="280"/>
      <c r="Z98" s="280"/>
      <c r="AA98" s="280"/>
      <c r="AB98" s="280"/>
      <c r="AC98" s="280"/>
      <c r="AD98" s="280"/>
      <c r="AE98" s="280"/>
      <c r="AR98" s="154"/>
      <c r="AT98" s="154"/>
      <c r="AU98" s="154"/>
      <c r="AY98" s="17"/>
      <c r="BE98" s="155"/>
      <c r="BF98" s="155"/>
      <c r="BG98" s="155"/>
      <c r="BH98" s="155"/>
      <c r="BI98" s="155"/>
      <c r="BJ98" s="17"/>
      <c r="BK98" s="155"/>
      <c r="BL98" s="17"/>
      <c r="BM98" s="154"/>
    </row>
    <row r="99" spans="1:65" s="2" customFormat="1" ht="15" customHeight="1">
      <c r="A99" s="280"/>
      <c r="B99" s="142"/>
      <c r="C99" s="143">
        <v>9</v>
      </c>
      <c r="D99" s="143" t="s">
        <v>130</v>
      </c>
      <c r="E99" s="144" t="s">
        <v>1152</v>
      </c>
      <c r="F99" s="145" t="s">
        <v>1151</v>
      </c>
      <c r="G99" s="146" t="s">
        <v>1147</v>
      </c>
      <c r="H99" s="147">
        <v>1</v>
      </c>
      <c r="I99" s="148"/>
      <c r="J99" s="149">
        <f>ROUND(I99*H99,2)</f>
        <v>0</v>
      </c>
      <c r="K99" s="145" t="s">
        <v>3</v>
      </c>
      <c r="L99" s="33"/>
      <c r="M99" s="150"/>
      <c r="N99" s="290"/>
      <c r="O99" s="291"/>
      <c r="P99" s="292"/>
      <c r="Q99" s="292"/>
      <c r="R99" s="292"/>
      <c r="S99" s="292"/>
      <c r="T99" s="153"/>
      <c r="U99" s="280"/>
      <c r="V99" s="280"/>
      <c r="W99" s="280"/>
      <c r="X99" s="280"/>
      <c r="Y99" s="280"/>
      <c r="Z99" s="280"/>
      <c r="AA99" s="280"/>
      <c r="AB99" s="280"/>
      <c r="AC99" s="280"/>
      <c r="AD99" s="280"/>
      <c r="AE99" s="280"/>
      <c r="AR99" s="154"/>
      <c r="AT99" s="154"/>
      <c r="AU99" s="154"/>
      <c r="AY99" s="17"/>
      <c r="BE99" s="155"/>
      <c r="BF99" s="155"/>
      <c r="BG99" s="155"/>
      <c r="BH99" s="155"/>
      <c r="BI99" s="155"/>
      <c r="BJ99" s="17"/>
      <c r="BK99" s="155"/>
      <c r="BL99" s="17"/>
      <c r="BM99" s="154"/>
    </row>
    <row r="100" spans="1:65" s="2" customFormat="1" ht="48.75" customHeight="1">
      <c r="A100" s="280"/>
      <c r="B100" s="142"/>
      <c r="C100" s="284"/>
      <c r="D100" s="284"/>
      <c r="E100" s="285"/>
      <c r="F100" s="163" t="s">
        <v>1153</v>
      </c>
      <c r="G100" s="287"/>
      <c r="H100" s="288"/>
      <c r="I100" s="293"/>
      <c r="J100" s="289"/>
      <c r="K100" s="286"/>
      <c r="L100" s="33"/>
      <c r="M100" s="150"/>
      <c r="N100" s="290"/>
      <c r="O100" s="291"/>
      <c r="P100" s="292"/>
      <c r="Q100" s="292"/>
      <c r="R100" s="292"/>
      <c r="S100" s="292"/>
      <c r="T100" s="153"/>
      <c r="U100" s="280"/>
      <c r="V100" s="280"/>
      <c r="W100" s="280"/>
      <c r="X100" s="280"/>
      <c r="Y100" s="280"/>
      <c r="Z100" s="280"/>
      <c r="AA100" s="280"/>
      <c r="AB100" s="280"/>
      <c r="AC100" s="280"/>
      <c r="AD100" s="280"/>
      <c r="AE100" s="280"/>
      <c r="AR100" s="154"/>
      <c r="AT100" s="154"/>
      <c r="AU100" s="154"/>
      <c r="AY100" s="17"/>
      <c r="BE100" s="155"/>
      <c r="BF100" s="155"/>
      <c r="BG100" s="155"/>
      <c r="BH100" s="155"/>
      <c r="BI100" s="155"/>
      <c r="BJ100" s="17"/>
      <c r="BK100" s="155"/>
      <c r="BL100" s="17"/>
      <c r="BM100" s="154"/>
    </row>
    <row r="101" spans="1:65" s="12" customFormat="1" ht="22.9" customHeight="1">
      <c r="B101" s="129"/>
      <c r="D101" s="130" t="s">
        <v>69</v>
      </c>
      <c r="E101" s="140" t="s">
        <v>963</v>
      </c>
      <c r="F101" s="140" t="s">
        <v>964</v>
      </c>
      <c r="I101" s="132"/>
      <c r="J101" s="141">
        <f>BK101</f>
        <v>0</v>
      </c>
      <c r="L101" s="129"/>
      <c r="M101" s="134"/>
      <c r="N101" s="135"/>
      <c r="O101" s="135"/>
      <c r="P101" s="136">
        <f>P102</f>
        <v>0</v>
      </c>
      <c r="Q101" s="135"/>
      <c r="R101" s="136">
        <f>R102</f>
        <v>0</v>
      </c>
      <c r="S101" s="135"/>
      <c r="T101" s="137">
        <f>T102</f>
        <v>0</v>
      </c>
      <c r="AR101" s="130" t="s">
        <v>151</v>
      </c>
      <c r="AT101" s="138" t="s">
        <v>69</v>
      </c>
      <c r="AU101" s="138" t="s">
        <v>78</v>
      </c>
      <c r="AY101" s="130" t="s">
        <v>128</v>
      </c>
      <c r="BK101" s="139">
        <f>BK102</f>
        <v>0</v>
      </c>
    </row>
    <row r="102" spans="1:65" s="2" customFormat="1" ht="49.15" customHeight="1">
      <c r="A102" s="32"/>
      <c r="B102" s="142"/>
      <c r="C102" s="143">
        <v>10</v>
      </c>
      <c r="D102" s="143" t="s">
        <v>130</v>
      </c>
      <c r="E102" s="144" t="s">
        <v>965</v>
      </c>
      <c r="F102" s="145" t="s">
        <v>966</v>
      </c>
      <c r="G102" s="146" t="s">
        <v>1147</v>
      </c>
      <c r="H102" s="147">
        <v>1</v>
      </c>
      <c r="I102" s="148"/>
      <c r="J102" s="149">
        <f>ROUND(I102*H102,2)</f>
        <v>0</v>
      </c>
      <c r="K102" s="145" t="s">
        <v>3</v>
      </c>
      <c r="L102" s="33"/>
      <c r="M102" s="187" t="s">
        <v>3</v>
      </c>
      <c r="N102" s="188" t="s">
        <v>41</v>
      </c>
      <c r="O102" s="189"/>
      <c r="P102" s="190">
        <f>O102*H102</f>
        <v>0</v>
      </c>
      <c r="Q102" s="190">
        <v>0</v>
      </c>
      <c r="R102" s="190">
        <f>Q102*H102</f>
        <v>0</v>
      </c>
      <c r="S102" s="190">
        <v>0</v>
      </c>
      <c r="T102" s="191">
        <f>S102*H102</f>
        <v>0</v>
      </c>
      <c r="U102" s="32"/>
      <c r="V102" s="32"/>
      <c r="W102" s="32"/>
      <c r="X102" s="32"/>
      <c r="Y102" s="32"/>
      <c r="Z102" s="32"/>
      <c r="AA102" s="32"/>
      <c r="AB102" s="32"/>
      <c r="AC102" s="32"/>
      <c r="AD102" s="32"/>
      <c r="AE102" s="32"/>
      <c r="AR102" s="154" t="s">
        <v>948</v>
      </c>
      <c r="AT102" s="154" t="s">
        <v>130</v>
      </c>
      <c r="AU102" s="154" t="s">
        <v>80</v>
      </c>
      <c r="AY102" s="17" t="s">
        <v>128</v>
      </c>
      <c r="BE102" s="155">
        <f>IF(N102="základní",J102,0)</f>
        <v>0</v>
      </c>
      <c r="BF102" s="155">
        <f>IF(N102="snížená",J102,0)</f>
        <v>0</v>
      </c>
      <c r="BG102" s="155">
        <f>IF(N102="zákl. přenesená",J102,0)</f>
        <v>0</v>
      </c>
      <c r="BH102" s="155">
        <f>IF(N102="sníž. přenesená",J102,0)</f>
        <v>0</v>
      </c>
      <c r="BI102" s="155">
        <f>IF(N102="nulová",J102,0)</f>
        <v>0</v>
      </c>
      <c r="BJ102" s="17" t="s">
        <v>78</v>
      </c>
      <c r="BK102" s="155">
        <f>ROUND(I102*H102,2)</f>
        <v>0</v>
      </c>
      <c r="BL102" s="17" t="s">
        <v>948</v>
      </c>
      <c r="BM102" s="154" t="s">
        <v>967</v>
      </c>
    </row>
    <row r="103" spans="1:65" s="2" customFormat="1" ht="7" customHeight="1">
      <c r="A103" s="32"/>
      <c r="B103" s="42"/>
      <c r="C103" s="43"/>
      <c r="D103" s="43"/>
      <c r="E103" s="43"/>
      <c r="F103" s="43"/>
      <c r="G103" s="43"/>
      <c r="H103" s="43"/>
      <c r="I103" s="43"/>
      <c r="J103" s="43"/>
      <c r="K103" s="43"/>
      <c r="L103" s="33"/>
      <c r="M103" s="32"/>
      <c r="O103" s="32"/>
      <c r="P103" s="32"/>
      <c r="Q103" s="32"/>
      <c r="R103" s="32"/>
      <c r="S103" s="32"/>
      <c r="T103" s="32"/>
      <c r="U103" s="32"/>
      <c r="V103" s="32"/>
      <c r="W103" s="32"/>
      <c r="X103" s="32"/>
      <c r="Y103" s="32"/>
      <c r="Z103" s="32"/>
      <c r="AA103" s="32"/>
      <c r="AB103" s="32"/>
      <c r="AC103" s="32"/>
      <c r="AD103" s="32"/>
      <c r="AE103" s="32"/>
    </row>
  </sheetData>
  <autoFilter ref="C82:K102"/>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election activeCell="D13" sqref="D13"/>
    </sheetView>
  </sheetViews>
  <sheetFormatPr defaultRowHeight="10"/>
  <cols>
    <col min="1" max="1" width="8.33203125" style="199" customWidth="1"/>
    <col min="2" max="2" width="1.6640625" style="199" customWidth="1"/>
    <col min="3" max="4" width="5" style="199" customWidth="1"/>
    <col min="5" max="5" width="11.6640625" style="199" customWidth="1"/>
    <col min="6" max="6" width="9.109375" style="199" customWidth="1"/>
    <col min="7" max="7" width="5" style="199" customWidth="1"/>
    <col min="8" max="8" width="77.77734375" style="199" customWidth="1"/>
    <col min="9" max="10" width="20" style="199" customWidth="1"/>
    <col min="11" max="11" width="1.6640625" style="199" customWidth="1"/>
  </cols>
  <sheetData>
    <row r="1" spans="2:11" s="1" customFormat="1" ht="37.5" customHeight="1"/>
    <row r="2" spans="2:11" s="1" customFormat="1" ht="7.5" customHeight="1">
      <c r="B2" s="200"/>
      <c r="C2" s="201"/>
      <c r="D2" s="201"/>
      <c r="E2" s="201"/>
      <c r="F2" s="201"/>
      <c r="G2" s="201"/>
      <c r="H2" s="201"/>
      <c r="I2" s="201"/>
      <c r="J2" s="201"/>
      <c r="K2" s="202"/>
    </row>
    <row r="3" spans="2:11" s="15" customFormat="1" ht="45" customHeight="1">
      <c r="B3" s="203"/>
      <c r="C3" s="341" t="s">
        <v>968</v>
      </c>
      <c r="D3" s="341"/>
      <c r="E3" s="341"/>
      <c r="F3" s="341"/>
      <c r="G3" s="341"/>
      <c r="H3" s="341"/>
      <c r="I3" s="341"/>
      <c r="J3" s="341"/>
      <c r="K3" s="204"/>
    </row>
    <row r="4" spans="2:11" s="1" customFormat="1" ht="25.5" customHeight="1">
      <c r="B4" s="205"/>
      <c r="C4" s="342" t="s">
        <v>969</v>
      </c>
      <c r="D4" s="342"/>
      <c r="E4" s="342"/>
      <c r="F4" s="342"/>
      <c r="G4" s="342"/>
      <c r="H4" s="342"/>
      <c r="I4" s="342"/>
      <c r="J4" s="342"/>
      <c r="K4" s="206"/>
    </row>
    <row r="5" spans="2:11" s="1" customFormat="1" ht="5.25" customHeight="1">
      <c r="B5" s="205"/>
      <c r="C5" s="207"/>
      <c r="D5" s="207"/>
      <c r="E5" s="207"/>
      <c r="F5" s="207"/>
      <c r="G5" s="207"/>
      <c r="H5" s="207"/>
      <c r="I5" s="207"/>
      <c r="J5" s="207"/>
      <c r="K5" s="206"/>
    </row>
    <row r="6" spans="2:11" s="1" customFormat="1" ht="15" customHeight="1">
      <c r="B6" s="205"/>
      <c r="C6" s="340" t="s">
        <v>970</v>
      </c>
      <c r="D6" s="340"/>
      <c r="E6" s="340"/>
      <c r="F6" s="340"/>
      <c r="G6" s="340"/>
      <c r="H6" s="340"/>
      <c r="I6" s="340"/>
      <c r="J6" s="340"/>
      <c r="K6" s="206"/>
    </row>
    <row r="7" spans="2:11" s="1" customFormat="1" ht="15" customHeight="1">
      <c r="B7" s="209"/>
      <c r="C7" s="340" t="s">
        <v>971</v>
      </c>
      <c r="D7" s="340"/>
      <c r="E7" s="340"/>
      <c r="F7" s="340"/>
      <c r="G7" s="340"/>
      <c r="H7" s="340"/>
      <c r="I7" s="340"/>
      <c r="J7" s="340"/>
      <c r="K7" s="206"/>
    </row>
    <row r="8" spans="2:11" s="1" customFormat="1" ht="12.75" customHeight="1">
      <c r="B8" s="209"/>
      <c r="C8" s="208"/>
      <c r="D8" s="208"/>
      <c r="E8" s="208"/>
      <c r="F8" s="208"/>
      <c r="G8" s="208"/>
      <c r="H8" s="208"/>
      <c r="I8" s="208"/>
      <c r="J8" s="208"/>
      <c r="K8" s="206"/>
    </row>
    <row r="9" spans="2:11" s="1" customFormat="1" ht="15" customHeight="1">
      <c r="B9" s="209"/>
      <c r="C9" s="340" t="s">
        <v>972</v>
      </c>
      <c r="D9" s="340"/>
      <c r="E9" s="340"/>
      <c r="F9" s="340"/>
      <c r="G9" s="340"/>
      <c r="H9" s="340"/>
      <c r="I9" s="340"/>
      <c r="J9" s="340"/>
      <c r="K9" s="206"/>
    </row>
    <row r="10" spans="2:11" s="1" customFormat="1" ht="15" customHeight="1">
      <c r="B10" s="209"/>
      <c r="C10" s="208"/>
      <c r="D10" s="340" t="s">
        <v>973</v>
      </c>
      <c r="E10" s="340"/>
      <c r="F10" s="340"/>
      <c r="G10" s="340"/>
      <c r="H10" s="340"/>
      <c r="I10" s="340"/>
      <c r="J10" s="340"/>
      <c r="K10" s="206"/>
    </row>
    <row r="11" spans="2:11" s="1" customFormat="1" ht="15" customHeight="1">
      <c r="B11" s="209"/>
      <c r="C11" s="210"/>
      <c r="D11" s="340" t="s">
        <v>1163</v>
      </c>
      <c r="E11" s="340"/>
      <c r="F11" s="340"/>
      <c r="G11" s="340"/>
      <c r="H11" s="340"/>
      <c r="I11" s="340"/>
      <c r="J11" s="340"/>
      <c r="K11" s="206"/>
    </row>
    <row r="12" spans="2:11" s="1" customFormat="1" ht="15" customHeight="1">
      <c r="B12" s="209"/>
      <c r="C12" s="210"/>
      <c r="D12" s="208"/>
      <c r="E12" s="208"/>
      <c r="F12" s="208"/>
      <c r="G12" s="208"/>
      <c r="H12" s="208"/>
      <c r="I12" s="208"/>
      <c r="J12" s="208"/>
      <c r="K12" s="206"/>
    </row>
    <row r="13" spans="2:11" s="1" customFormat="1" ht="15" customHeight="1">
      <c r="B13" s="209"/>
      <c r="C13" s="210"/>
      <c r="D13" s="211" t="s">
        <v>1168</v>
      </c>
      <c r="E13" s="208"/>
      <c r="F13" s="208"/>
      <c r="G13" s="208"/>
      <c r="H13" s="208"/>
      <c r="I13" s="208"/>
      <c r="J13" s="208"/>
      <c r="K13" s="206"/>
    </row>
    <row r="14" spans="2:11" s="1" customFormat="1" ht="12.75" customHeight="1">
      <c r="B14" s="209"/>
      <c r="C14" s="210"/>
      <c r="D14" s="210"/>
      <c r="E14" s="210"/>
      <c r="F14" s="210"/>
      <c r="G14" s="210"/>
      <c r="H14" s="210"/>
      <c r="I14" s="210"/>
      <c r="J14" s="210"/>
      <c r="K14" s="206"/>
    </row>
    <row r="15" spans="2:11" s="1" customFormat="1" ht="15" customHeight="1">
      <c r="B15" s="209"/>
      <c r="C15" s="210"/>
      <c r="D15" s="340" t="s">
        <v>974</v>
      </c>
      <c r="E15" s="340"/>
      <c r="F15" s="340"/>
      <c r="G15" s="340"/>
      <c r="H15" s="340"/>
      <c r="I15" s="340"/>
      <c r="J15" s="340"/>
      <c r="K15" s="206"/>
    </row>
    <row r="16" spans="2:11" s="1" customFormat="1" ht="15" customHeight="1">
      <c r="B16" s="209"/>
      <c r="C16" s="210"/>
      <c r="D16" s="340" t="s">
        <v>975</v>
      </c>
      <c r="E16" s="340"/>
      <c r="F16" s="340"/>
      <c r="G16" s="340"/>
      <c r="H16" s="340"/>
      <c r="I16" s="340"/>
      <c r="J16" s="340"/>
      <c r="K16" s="206"/>
    </row>
    <row r="17" spans="2:11" s="1" customFormat="1" ht="15" customHeight="1">
      <c r="B17" s="209"/>
      <c r="C17" s="210"/>
      <c r="D17" s="340" t="s">
        <v>976</v>
      </c>
      <c r="E17" s="340"/>
      <c r="F17" s="340"/>
      <c r="G17" s="340"/>
      <c r="H17" s="340"/>
      <c r="I17" s="340"/>
      <c r="J17" s="340"/>
      <c r="K17" s="206"/>
    </row>
    <row r="18" spans="2:11" s="1" customFormat="1" ht="15" customHeight="1">
      <c r="B18" s="209"/>
      <c r="C18" s="210"/>
      <c r="D18" s="210"/>
      <c r="E18" s="212" t="s">
        <v>77</v>
      </c>
      <c r="F18" s="340" t="s">
        <v>977</v>
      </c>
      <c r="G18" s="340"/>
      <c r="H18" s="340"/>
      <c r="I18" s="340"/>
      <c r="J18" s="340"/>
      <c r="K18" s="206"/>
    </row>
    <row r="19" spans="2:11" s="1" customFormat="1" ht="15" customHeight="1">
      <c r="B19" s="209"/>
      <c r="C19" s="210"/>
      <c r="D19" s="210"/>
      <c r="E19" s="212" t="s">
        <v>978</v>
      </c>
      <c r="F19" s="340" t="s">
        <v>979</v>
      </c>
      <c r="G19" s="340"/>
      <c r="H19" s="340"/>
      <c r="I19" s="340"/>
      <c r="J19" s="340"/>
      <c r="K19" s="206"/>
    </row>
    <row r="20" spans="2:11" s="1" customFormat="1" ht="15" customHeight="1">
      <c r="B20" s="209"/>
      <c r="C20" s="210"/>
      <c r="D20" s="210"/>
      <c r="E20" s="212" t="s">
        <v>980</v>
      </c>
      <c r="F20" s="340" t="s">
        <v>981</v>
      </c>
      <c r="G20" s="340"/>
      <c r="H20" s="340"/>
      <c r="I20" s="340"/>
      <c r="J20" s="340"/>
      <c r="K20" s="206"/>
    </row>
    <row r="21" spans="2:11" s="1" customFormat="1" ht="15" customHeight="1">
      <c r="B21" s="209"/>
      <c r="C21" s="210"/>
      <c r="D21" s="210"/>
      <c r="E21" s="212" t="s">
        <v>97</v>
      </c>
      <c r="F21" s="340" t="s">
        <v>98</v>
      </c>
      <c r="G21" s="340"/>
      <c r="H21" s="340"/>
      <c r="I21" s="340"/>
      <c r="J21" s="340"/>
      <c r="K21" s="206"/>
    </row>
    <row r="22" spans="2:11" s="1" customFormat="1" ht="15" customHeight="1">
      <c r="B22" s="209"/>
      <c r="C22" s="210"/>
      <c r="D22" s="210"/>
      <c r="E22" s="212" t="s">
        <v>982</v>
      </c>
      <c r="F22" s="340" t="s">
        <v>983</v>
      </c>
      <c r="G22" s="340"/>
      <c r="H22" s="340"/>
      <c r="I22" s="340"/>
      <c r="J22" s="340"/>
      <c r="K22" s="206"/>
    </row>
    <row r="23" spans="2:11" s="1" customFormat="1" ht="15" customHeight="1">
      <c r="B23" s="209"/>
      <c r="C23" s="210"/>
      <c r="D23" s="210"/>
      <c r="E23" s="212" t="s">
        <v>86</v>
      </c>
      <c r="F23" s="340" t="s">
        <v>984</v>
      </c>
      <c r="G23" s="340"/>
      <c r="H23" s="340"/>
      <c r="I23" s="340"/>
      <c r="J23" s="340"/>
      <c r="K23" s="206"/>
    </row>
    <row r="24" spans="2:11" s="1" customFormat="1" ht="12.75" customHeight="1">
      <c r="B24" s="209"/>
      <c r="C24" s="210"/>
      <c r="D24" s="210"/>
      <c r="E24" s="210"/>
      <c r="F24" s="210"/>
      <c r="G24" s="210"/>
      <c r="H24" s="210"/>
      <c r="I24" s="210"/>
      <c r="J24" s="210"/>
      <c r="K24" s="206"/>
    </row>
    <row r="25" spans="2:11" s="1" customFormat="1" ht="15" customHeight="1">
      <c r="B25" s="209"/>
      <c r="C25" s="340" t="s">
        <v>985</v>
      </c>
      <c r="D25" s="340"/>
      <c r="E25" s="340"/>
      <c r="F25" s="340"/>
      <c r="G25" s="340"/>
      <c r="H25" s="340"/>
      <c r="I25" s="340"/>
      <c r="J25" s="340"/>
      <c r="K25" s="206"/>
    </row>
    <row r="26" spans="2:11" s="1" customFormat="1" ht="15" customHeight="1">
      <c r="B26" s="209"/>
      <c r="C26" s="340" t="s">
        <v>986</v>
      </c>
      <c r="D26" s="340"/>
      <c r="E26" s="340"/>
      <c r="F26" s="340"/>
      <c r="G26" s="340"/>
      <c r="H26" s="340"/>
      <c r="I26" s="340"/>
      <c r="J26" s="340"/>
      <c r="K26" s="206"/>
    </row>
    <row r="27" spans="2:11" s="1" customFormat="1" ht="15" customHeight="1">
      <c r="B27" s="209"/>
      <c r="C27" s="208"/>
      <c r="D27" s="340" t="s">
        <v>987</v>
      </c>
      <c r="E27" s="340"/>
      <c r="F27" s="340"/>
      <c r="G27" s="340"/>
      <c r="H27" s="340"/>
      <c r="I27" s="340"/>
      <c r="J27" s="340"/>
      <c r="K27" s="206"/>
    </row>
    <row r="28" spans="2:11" s="1" customFormat="1" ht="15" customHeight="1">
      <c r="B28" s="209"/>
      <c r="C28" s="210"/>
      <c r="D28" s="340" t="s">
        <v>1164</v>
      </c>
      <c r="E28" s="340"/>
      <c r="F28" s="340"/>
      <c r="G28" s="340"/>
      <c r="H28" s="340"/>
      <c r="I28" s="340"/>
      <c r="J28" s="340"/>
      <c r="K28" s="206"/>
    </row>
    <row r="29" spans="2:11" s="1" customFormat="1" ht="12.75" customHeight="1">
      <c r="B29" s="209"/>
      <c r="C29" s="210"/>
      <c r="D29" s="210"/>
      <c r="E29" s="210"/>
      <c r="F29" s="210"/>
      <c r="G29" s="210"/>
      <c r="H29" s="210"/>
      <c r="I29" s="210"/>
      <c r="J29" s="210"/>
      <c r="K29" s="206"/>
    </row>
    <row r="30" spans="2:11" s="1" customFormat="1" ht="15" customHeight="1">
      <c r="B30" s="209"/>
      <c r="C30" s="210"/>
      <c r="D30" s="340" t="s">
        <v>988</v>
      </c>
      <c r="E30" s="340"/>
      <c r="F30" s="340"/>
      <c r="G30" s="340"/>
      <c r="H30" s="340"/>
      <c r="I30" s="340"/>
      <c r="J30" s="340"/>
      <c r="K30" s="206"/>
    </row>
    <row r="31" spans="2:11" s="1" customFormat="1" ht="15" customHeight="1">
      <c r="B31" s="209"/>
      <c r="C31" s="210"/>
      <c r="D31" s="340" t="s">
        <v>989</v>
      </c>
      <c r="E31" s="340"/>
      <c r="F31" s="340"/>
      <c r="G31" s="340"/>
      <c r="H31" s="340"/>
      <c r="I31" s="340"/>
      <c r="J31" s="340"/>
      <c r="K31" s="206"/>
    </row>
    <row r="32" spans="2:11" s="1" customFormat="1" ht="12.75" customHeight="1">
      <c r="B32" s="209"/>
      <c r="C32" s="210"/>
      <c r="D32" s="210"/>
      <c r="E32" s="210"/>
      <c r="F32" s="210"/>
      <c r="G32" s="210"/>
      <c r="H32" s="210"/>
      <c r="I32" s="210"/>
      <c r="J32" s="210"/>
      <c r="K32" s="206"/>
    </row>
    <row r="33" spans="2:11" s="1" customFormat="1" ht="15" customHeight="1">
      <c r="B33" s="209"/>
      <c r="C33" s="210"/>
      <c r="D33" s="340" t="s">
        <v>990</v>
      </c>
      <c r="E33" s="340"/>
      <c r="F33" s="340"/>
      <c r="G33" s="340"/>
      <c r="H33" s="340"/>
      <c r="I33" s="340"/>
      <c r="J33" s="340"/>
      <c r="K33" s="206"/>
    </row>
    <row r="34" spans="2:11" s="1" customFormat="1" ht="15" customHeight="1">
      <c r="B34" s="209"/>
      <c r="C34" s="210"/>
      <c r="D34" s="340" t="s">
        <v>991</v>
      </c>
      <c r="E34" s="340"/>
      <c r="F34" s="340"/>
      <c r="G34" s="340"/>
      <c r="H34" s="340"/>
      <c r="I34" s="340"/>
      <c r="J34" s="340"/>
      <c r="K34" s="206"/>
    </row>
    <row r="35" spans="2:11" s="1" customFormat="1" ht="15" customHeight="1">
      <c r="B35" s="209"/>
      <c r="C35" s="210"/>
      <c r="D35" s="340" t="s">
        <v>992</v>
      </c>
      <c r="E35" s="340"/>
      <c r="F35" s="340"/>
      <c r="G35" s="340"/>
      <c r="H35" s="340"/>
      <c r="I35" s="340"/>
      <c r="J35" s="340"/>
      <c r="K35" s="206"/>
    </row>
    <row r="36" spans="2:11" s="1" customFormat="1" ht="15" customHeight="1">
      <c r="B36" s="209"/>
      <c r="C36" s="210"/>
      <c r="D36" s="208"/>
      <c r="E36" s="211" t="s">
        <v>114</v>
      </c>
      <c r="F36" s="208"/>
      <c r="G36" s="340" t="s">
        <v>993</v>
      </c>
      <c r="H36" s="340"/>
      <c r="I36" s="340"/>
      <c r="J36" s="340"/>
      <c r="K36" s="206"/>
    </row>
    <row r="37" spans="2:11" s="1" customFormat="1" ht="30.75" customHeight="1">
      <c r="B37" s="209"/>
      <c r="C37" s="210"/>
      <c r="D37" s="208"/>
      <c r="E37" s="211" t="s">
        <v>994</v>
      </c>
      <c r="F37" s="208"/>
      <c r="G37" s="340" t="s">
        <v>995</v>
      </c>
      <c r="H37" s="340"/>
      <c r="I37" s="340"/>
      <c r="J37" s="340"/>
      <c r="K37" s="206"/>
    </row>
    <row r="38" spans="2:11" s="1" customFormat="1" ht="15" customHeight="1">
      <c r="B38" s="209"/>
      <c r="C38" s="210"/>
      <c r="D38" s="208"/>
      <c r="E38" s="211" t="s">
        <v>51</v>
      </c>
      <c r="F38" s="208"/>
      <c r="G38" s="340" t="s">
        <v>996</v>
      </c>
      <c r="H38" s="340"/>
      <c r="I38" s="340"/>
      <c r="J38" s="340"/>
      <c r="K38" s="206"/>
    </row>
    <row r="39" spans="2:11" s="1" customFormat="1" ht="15" customHeight="1">
      <c r="B39" s="209"/>
      <c r="C39" s="210"/>
      <c r="D39" s="208"/>
      <c r="E39" s="211" t="s">
        <v>52</v>
      </c>
      <c r="F39" s="208"/>
      <c r="G39" s="340" t="s">
        <v>997</v>
      </c>
      <c r="H39" s="340"/>
      <c r="I39" s="340"/>
      <c r="J39" s="340"/>
      <c r="K39" s="206"/>
    </row>
    <row r="40" spans="2:11" s="1" customFormat="1" ht="15" customHeight="1">
      <c r="B40" s="209"/>
      <c r="C40" s="210"/>
      <c r="D40" s="208"/>
      <c r="E40" s="211" t="s">
        <v>115</v>
      </c>
      <c r="F40" s="208"/>
      <c r="G40" s="340" t="s">
        <v>998</v>
      </c>
      <c r="H40" s="340"/>
      <c r="I40" s="340"/>
      <c r="J40" s="340"/>
      <c r="K40" s="206"/>
    </row>
    <row r="41" spans="2:11" s="1" customFormat="1" ht="15" customHeight="1">
      <c r="B41" s="209"/>
      <c r="C41" s="210"/>
      <c r="D41" s="208"/>
      <c r="E41" s="211" t="s">
        <v>116</v>
      </c>
      <c r="F41" s="208"/>
      <c r="G41" s="340" t="s">
        <v>999</v>
      </c>
      <c r="H41" s="340"/>
      <c r="I41" s="340"/>
      <c r="J41" s="340"/>
      <c r="K41" s="206"/>
    </row>
    <row r="42" spans="2:11" s="1" customFormat="1" ht="15" customHeight="1">
      <c r="B42" s="209"/>
      <c r="C42" s="210"/>
      <c r="D42" s="208"/>
      <c r="E42" s="211" t="s">
        <v>1000</v>
      </c>
      <c r="F42" s="208"/>
      <c r="G42" s="340" t="s">
        <v>1001</v>
      </c>
      <c r="H42" s="340"/>
      <c r="I42" s="340"/>
      <c r="J42" s="340"/>
      <c r="K42" s="206"/>
    </row>
    <row r="43" spans="2:11" s="1" customFormat="1" ht="15" customHeight="1">
      <c r="B43" s="209"/>
      <c r="C43" s="210"/>
      <c r="D43" s="208"/>
      <c r="E43" s="211"/>
      <c r="F43" s="208"/>
      <c r="G43" s="340" t="s">
        <v>1002</v>
      </c>
      <c r="H43" s="340"/>
      <c r="I43" s="340"/>
      <c r="J43" s="340"/>
      <c r="K43" s="206"/>
    </row>
    <row r="44" spans="2:11" s="1" customFormat="1" ht="15" customHeight="1">
      <c r="B44" s="209"/>
      <c r="C44" s="210"/>
      <c r="D44" s="208"/>
      <c r="E44" s="211" t="s">
        <v>1003</v>
      </c>
      <c r="F44" s="208"/>
      <c r="G44" s="340" t="s">
        <v>1004</v>
      </c>
      <c r="H44" s="340"/>
      <c r="I44" s="340"/>
      <c r="J44" s="340"/>
      <c r="K44" s="206"/>
    </row>
    <row r="45" spans="2:11" s="1" customFormat="1" ht="15" customHeight="1">
      <c r="B45" s="209"/>
      <c r="C45" s="210"/>
      <c r="D45" s="208"/>
      <c r="E45" s="211" t="s">
        <v>118</v>
      </c>
      <c r="F45" s="208"/>
      <c r="G45" s="340" t="s">
        <v>1005</v>
      </c>
      <c r="H45" s="340"/>
      <c r="I45" s="340"/>
      <c r="J45" s="340"/>
      <c r="K45" s="206"/>
    </row>
    <row r="46" spans="2:11" s="1" customFormat="1" ht="12.75" customHeight="1">
      <c r="B46" s="209"/>
      <c r="C46" s="210"/>
      <c r="D46" s="208"/>
      <c r="E46" s="208"/>
      <c r="F46" s="208"/>
      <c r="G46" s="208"/>
      <c r="H46" s="208"/>
      <c r="I46" s="208"/>
      <c r="J46" s="208"/>
      <c r="K46" s="206"/>
    </row>
    <row r="47" spans="2:11" s="1" customFormat="1" ht="15" customHeight="1">
      <c r="B47" s="209"/>
      <c r="C47" s="210"/>
      <c r="D47" s="340" t="s">
        <v>1006</v>
      </c>
      <c r="E47" s="340"/>
      <c r="F47" s="340"/>
      <c r="G47" s="340"/>
      <c r="H47" s="340"/>
      <c r="I47" s="340"/>
      <c r="J47" s="340"/>
      <c r="K47" s="206"/>
    </row>
    <row r="48" spans="2:11" s="1" customFormat="1" ht="15" customHeight="1">
      <c r="B48" s="209"/>
      <c r="C48" s="210"/>
      <c r="D48" s="210"/>
      <c r="E48" s="340" t="s">
        <v>1007</v>
      </c>
      <c r="F48" s="340"/>
      <c r="G48" s="340"/>
      <c r="H48" s="340"/>
      <c r="I48" s="340"/>
      <c r="J48" s="340"/>
      <c r="K48" s="206"/>
    </row>
    <row r="49" spans="2:11" s="1" customFormat="1" ht="15" customHeight="1">
      <c r="B49" s="209"/>
      <c r="C49" s="210"/>
      <c r="D49" s="210"/>
      <c r="E49" s="340" t="s">
        <v>1008</v>
      </c>
      <c r="F49" s="340"/>
      <c r="G49" s="340"/>
      <c r="H49" s="340"/>
      <c r="I49" s="340"/>
      <c r="J49" s="340"/>
      <c r="K49" s="206"/>
    </row>
    <row r="50" spans="2:11" s="1" customFormat="1" ht="15" customHeight="1">
      <c r="B50" s="209"/>
      <c r="C50" s="210"/>
      <c r="D50" s="210"/>
      <c r="E50" s="340" t="s">
        <v>1009</v>
      </c>
      <c r="F50" s="340"/>
      <c r="G50" s="340"/>
      <c r="H50" s="340"/>
      <c r="I50" s="340"/>
      <c r="J50" s="340"/>
      <c r="K50" s="206"/>
    </row>
    <row r="51" spans="2:11" s="1" customFormat="1" ht="15" customHeight="1">
      <c r="B51" s="209"/>
      <c r="C51" s="210"/>
      <c r="D51" s="340" t="s">
        <v>1010</v>
      </c>
      <c r="E51" s="340"/>
      <c r="F51" s="340"/>
      <c r="G51" s="340"/>
      <c r="H51" s="340"/>
      <c r="I51" s="340"/>
      <c r="J51" s="340"/>
      <c r="K51" s="206"/>
    </row>
    <row r="52" spans="2:11" s="1" customFormat="1" ht="25.5" customHeight="1">
      <c r="B52" s="205"/>
      <c r="C52" s="342" t="s">
        <v>1011</v>
      </c>
      <c r="D52" s="342"/>
      <c r="E52" s="342"/>
      <c r="F52" s="342"/>
      <c r="G52" s="342"/>
      <c r="H52" s="342"/>
      <c r="I52" s="342"/>
      <c r="J52" s="342"/>
      <c r="K52" s="206"/>
    </row>
    <row r="53" spans="2:11" s="1" customFormat="1" ht="5.25" customHeight="1">
      <c r="B53" s="205"/>
      <c r="C53" s="207"/>
      <c r="D53" s="207"/>
      <c r="E53" s="207"/>
      <c r="F53" s="207"/>
      <c r="G53" s="207"/>
      <c r="H53" s="207"/>
      <c r="I53" s="207"/>
      <c r="J53" s="207"/>
      <c r="K53" s="206"/>
    </row>
    <row r="54" spans="2:11" s="1" customFormat="1" ht="15" customHeight="1">
      <c r="B54" s="205"/>
      <c r="C54" s="340" t="s">
        <v>1012</v>
      </c>
      <c r="D54" s="340"/>
      <c r="E54" s="340"/>
      <c r="F54" s="340"/>
      <c r="G54" s="340"/>
      <c r="H54" s="340"/>
      <c r="I54" s="340"/>
      <c r="J54" s="340"/>
      <c r="K54" s="206"/>
    </row>
    <row r="55" spans="2:11" s="1" customFormat="1" ht="15" customHeight="1">
      <c r="B55" s="205"/>
      <c r="C55" s="340" t="s">
        <v>1013</v>
      </c>
      <c r="D55" s="340"/>
      <c r="E55" s="340"/>
      <c r="F55" s="340"/>
      <c r="G55" s="340"/>
      <c r="H55" s="340"/>
      <c r="I55" s="340"/>
      <c r="J55" s="340"/>
      <c r="K55" s="206"/>
    </row>
    <row r="56" spans="2:11" s="1" customFormat="1" ht="12.75" customHeight="1">
      <c r="B56" s="205"/>
      <c r="C56" s="208"/>
      <c r="D56" s="208"/>
      <c r="E56" s="208"/>
      <c r="F56" s="208"/>
      <c r="G56" s="208"/>
      <c r="H56" s="208"/>
      <c r="I56" s="208"/>
      <c r="J56" s="208"/>
      <c r="K56" s="206"/>
    </row>
    <row r="57" spans="2:11" s="1" customFormat="1" ht="15" customHeight="1">
      <c r="B57" s="205"/>
      <c r="C57" s="340" t="s">
        <v>1159</v>
      </c>
      <c r="D57" s="340"/>
      <c r="E57" s="340"/>
      <c r="F57" s="340"/>
      <c r="G57" s="340"/>
      <c r="H57" s="340"/>
      <c r="I57" s="340"/>
      <c r="J57" s="340"/>
      <c r="K57" s="206"/>
    </row>
    <row r="58" spans="2:11" s="1" customFormat="1" ht="15" customHeight="1">
      <c r="B58" s="205"/>
      <c r="C58" s="210"/>
      <c r="D58" s="340" t="s">
        <v>1165</v>
      </c>
      <c r="E58" s="340"/>
      <c r="F58" s="340"/>
      <c r="G58" s="340"/>
      <c r="H58" s="340"/>
      <c r="I58" s="340"/>
      <c r="J58" s="340"/>
      <c r="K58" s="206"/>
    </row>
    <row r="59" spans="2:11" s="1" customFormat="1" ht="15" customHeight="1">
      <c r="B59" s="205"/>
      <c r="C59" s="210"/>
      <c r="D59" s="340" t="s">
        <v>1166</v>
      </c>
      <c r="E59" s="340"/>
      <c r="F59" s="340"/>
      <c r="G59" s="340"/>
      <c r="H59" s="340"/>
      <c r="I59" s="340"/>
      <c r="J59" s="340"/>
      <c r="K59" s="206"/>
    </row>
    <row r="60" spans="2:11" s="1" customFormat="1" ht="15" customHeight="1">
      <c r="B60" s="205"/>
      <c r="C60" s="210"/>
      <c r="D60" s="340" t="s">
        <v>1167</v>
      </c>
      <c r="E60" s="340"/>
      <c r="F60" s="340"/>
      <c r="G60" s="340"/>
      <c r="H60" s="340"/>
      <c r="I60" s="340"/>
      <c r="J60" s="340"/>
      <c r="K60" s="206"/>
    </row>
    <row r="61" spans="2:11" s="1" customFormat="1" ht="15" customHeight="1">
      <c r="B61" s="205"/>
      <c r="C61" s="210"/>
      <c r="D61" s="340" t="s">
        <v>1014</v>
      </c>
      <c r="E61" s="340"/>
      <c r="F61" s="340"/>
      <c r="G61" s="340"/>
      <c r="H61" s="340"/>
      <c r="I61" s="340"/>
      <c r="J61" s="340"/>
      <c r="K61" s="206"/>
    </row>
    <row r="62" spans="2:11" s="1" customFormat="1" ht="15" customHeight="1">
      <c r="B62" s="205"/>
      <c r="C62" s="210"/>
      <c r="D62" s="344" t="s">
        <v>1015</v>
      </c>
      <c r="E62" s="344"/>
      <c r="F62" s="344"/>
      <c r="G62" s="344"/>
      <c r="H62" s="344"/>
      <c r="I62" s="344"/>
      <c r="J62" s="344"/>
      <c r="K62" s="206"/>
    </row>
    <row r="63" spans="2:11" s="1" customFormat="1" ht="15" customHeight="1">
      <c r="B63" s="205"/>
      <c r="C63" s="210"/>
      <c r="D63" s="340" t="s">
        <v>1016</v>
      </c>
      <c r="E63" s="340"/>
      <c r="F63" s="340"/>
      <c r="G63" s="340"/>
      <c r="H63" s="340"/>
      <c r="I63" s="340"/>
      <c r="J63" s="340"/>
      <c r="K63" s="206"/>
    </row>
    <row r="64" spans="2:11" s="1" customFormat="1" ht="12.75" customHeight="1">
      <c r="B64" s="205"/>
      <c r="C64" s="210"/>
      <c r="D64" s="210"/>
      <c r="E64" s="213"/>
      <c r="F64" s="210"/>
      <c r="G64" s="210"/>
      <c r="H64" s="210"/>
      <c r="I64" s="210"/>
      <c r="J64" s="210"/>
      <c r="K64" s="206"/>
    </row>
    <row r="65" spans="2:11" s="1" customFormat="1" ht="15" customHeight="1">
      <c r="B65" s="205"/>
      <c r="C65" s="210"/>
      <c r="D65" s="340" t="s">
        <v>1017</v>
      </c>
      <c r="E65" s="340"/>
      <c r="F65" s="340"/>
      <c r="G65" s="340"/>
      <c r="H65" s="340"/>
      <c r="I65" s="340"/>
      <c r="J65" s="340"/>
      <c r="K65" s="206"/>
    </row>
    <row r="66" spans="2:11" s="1" customFormat="1" ht="15" customHeight="1">
      <c r="B66" s="205"/>
      <c r="C66" s="210"/>
      <c r="D66" s="344" t="s">
        <v>1018</v>
      </c>
      <c r="E66" s="344"/>
      <c r="F66" s="344"/>
      <c r="G66" s="344"/>
      <c r="H66" s="344"/>
      <c r="I66" s="344"/>
      <c r="J66" s="344"/>
      <c r="K66" s="206"/>
    </row>
    <row r="67" spans="2:11" s="1" customFormat="1" ht="15" customHeight="1">
      <c r="B67" s="205"/>
      <c r="C67" s="210"/>
      <c r="D67" s="340" t="s">
        <v>1019</v>
      </c>
      <c r="E67" s="340"/>
      <c r="F67" s="340"/>
      <c r="G67" s="340"/>
      <c r="H67" s="340"/>
      <c r="I67" s="340"/>
      <c r="J67" s="340"/>
      <c r="K67" s="206"/>
    </row>
    <row r="68" spans="2:11" s="1" customFormat="1" ht="15" customHeight="1">
      <c r="B68" s="205"/>
      <c r="C68" s="210"/>
      <c r="D68" s="340" t="s">
        <v>1160</v>
      </c>
      <c r="E68" s="340"/>
      <c r="F68" s="340"/>
      <c r="G68" s="340"/>
      <c r="H68" s="340"/>
      <c r="I68" s="340"/>
      <c r="J68" s="340"/>
      <c r="K68" s="206"/>
    </row>
    <row r="69" spans="2:11" s="1" customFormat="1" ht="15" customHeight="1">
      <c r="B69" s="205"/>
      <c r="C69" s="210"/>
      <c r="D69" s="340" t="s">
        <v>1020</v>
      </c>
      <c r="E69" s="340"/>
      <c r="F69" s="340"/>
      <c r="G69" s="340"/>
      <c r="H69" s="340"/>
      <c r="I69" s="340"/>
      <c r="J69" s="340"/>
      <c r="K69" s="206"/>
    </row>
    <row r="70" spans="2:11" s="1" customFormat="1" ht="15" customHeight="1">
      <c r="B70" s="205"/>
      <c r="C70" s="210"/>
      <c r="D70" s="340" t="s">
        <v>1021</v>
      </c>
      <c r="E70" s="340"/>
      <c r="F70" s="340"/>
      <c r="G70" s="340"/>
      <c r="H70" s="340"/>
      <c r="I70" s="340"/>
      <c r="J70" s="340"/>
      <c r="K70" s="206"/>
    </row>
    <row r="71" spans="2:11" s="1" customFormat="1" ht="12.75" customHeight="1">
      <c r="B71" s="214"/>
      <c r="C71" s="215"/>
      <c r="D71" s="215"/>
      <c r="E71" s="215"/>
      <c r="F71" s="215"/>
      <c r="G71" s="215"/>
      <c r="H71" s="215"/>
      <c r="I71" s="215"/>
      <c r="J71" s="215"/>
      <c r="K71" s="216"/>
    </row>
    <row r="72" spans="2:11" s="1" customFormat="1" ht="18.75" customHeight="1">
      <c r="B72" s="217"/>
      <c r="C72" s="217"/>
      <c r="D72" s="217"/>
      <c r="E72" s="217"/>
      <c r="F72" s="217"/>
      <c r="G72" s="217"/>
      <c r="H72" s="217"/>
      <c r="I72" s="217"/>
      <c r="J72" s="217"/>
      <c r="K72" s="218"/>
    </row>
    <row r="73" spans="2:11" s="1" customFormat="1" ht="18.75" customHeight="1">
      <c r="B73" s="218"/>
      <c r="C73" s="218"/>
      <c r="D73" s="218"/>
      <c r="E73" s="218"/>
      <c r="F73" s="218"/>
      <c r="G73" s="218"/>
      <c r="H73" s="218"/>
      <c r="I73" s="218"/>
      <c r="J73" s="218"/>
      <c r="K73" s="218"/>
    </row>
    <row r="74" spans="2:11" s="1" customFormat="1" ht="7.5" customHeight="1">
      <c r="B74" s="219"/>
      <c r="C74" s="220"/>
      <c r="D74" s="220"/>
      <c r="E74" s="220"/>
      <c r="F74" s="220"/>
      <c r="G74" s="220"/>
      <c r="H74" s="220"/>
      <c r="I74" s="220"/>
      <c r="J74" s="220"/>
      <c r="K74" s="221"/>
    </row>
    <row r="75" spans="2:11" s="1" customFormat="1" ht="45" customHeight="1">
      <c r="B75" s="222"/>
      <c r="C75" s="343" t="s">
        <v>1022</v>
      </c>
      <c r="D75" s="343"/>
      <c r="E75" s="343"/>
      <c r="F75" s="343"/>
      <c r="G75" s="343"/>
      <c r="H75" s="343"/>
      <c r="I75" s="343"/>
      <c r="J75" s="343"/>
      <c r="K75" s="223"/>
    </row>
    <row r="76" spans="2:11" s="1" customFormat="1" ht="17.25" customHeight="1">
      <c r="B76" s="222"/>
      <c r="C76" s="224" t="s">
        <v>1023</v>
      </c>
      <c r="D76" s="224"/>
      <c r="E76" s="224"/>
      <c r="F76" s="224" t="s">
        <v>1024</v>
      </c>
      <c r="G76" s="225"/>
      <c r="H76" s="224" t="s">
        <v>52</v>
      </c>
      <c r="I76" s="224" t="s">
        <v>55</v>
      </c>
      <c r="J76" s="224" t="s">
        <v>1025</v>
      </c>
      <c r="K76" s="223"/>
    </row>
    <row r="77" spans="2:11" s="1" customFormat="1" ht="17.25" customHeight="1">
      <c r="B77" s="222"/>
      <c r="C77" s="226" t="s">
        <v>1026</v>
      </c>
      <c r="D77" s="226"/>
      <c r="E77" s="226"/>
      <c r="F77" s="227" t="s">
        <v>1027</v>
      </c>
      <c r="G77" s="228"/>
      <c r="H77" s="226"/>
      <c r="I77" s="226"/>
      <c r="J77" s="226" t="s">
        <v>1028</v>
      </c>
      <c r="K77" s="223"/>
    </row>
    <row r="78" spans="2:11" s="1" customFormat="1" ht="5.25" customHeight="1">
      <c r="B78" s="222"/>
      <c r="C78" s="229"/>
      <c r="D78" s="229"/>
      <c r="E78" s="229"/>
      <c r="F78" s="229"/>
      <c r="G78" s="230"/>
      <c r="H78" s="229"/>
      <c r="I78" s="229"/>
      <c r="J78" s="229"/>
      <c r="K78" s="223"/>
    </row>
    <row r="79" spans="2:11" s="1" customFormat="1" ht="15" customHeight="1">
      <c r="B79" s="222"/>
      <c r="C79" s="211" t="s">
        <v>51</v>
      </c>
      <c r="D79" s="231"/>
      <c r="E79" s="231"/>
      <c r="F79" s="232" t="s">
        <v>1029</v>
      </c>
      <c r="G79" s="233"/>
      <c r="H79" s="211" t="s">
        <v>1030</v>
      </c>
      <c r="I79" s="211" t="s">
        <v>1031</v>
      </c>
      <c r="J79" s="211">
        <v>20</v>
      </c>
      <c r="K79" s="223"/>
    </row>
    <row r="80" spans="2:11" s="1" customFormat="1" ht="15" customHeight="1">
      <c r="B80" s="222"/>
      <c r="C80" s="211" t="s">
        <v>1032</v>
      </c>
      <c r="D80" s="211"/>
      <c r="E80" s="211"/>
      <c r="F80" s="232" t="s">
        <v>1029</v>
      </c>
      <c r="G80" s="233"/>
      <c r="H80" s="211" t="s">
        <v>1033</v>
      </c>
      <c r="I80" s="211" t="s">
        <v>1031</v>
      </c>
      <c r="J80" s="211">
        <v>120</v>
      </c>
      <c r="K80" s="223"/>
    </row>
    <row r="81" spans="2:11" s="1" customFormat="1" ht="15" customHeight="1">
      <c r="B81" s="234"/>
      <c r="C81" s="211" t="s">
        <v>1034</v>
      </c>
      <c r="D81" s="211"/>
      <c r="E81" s="211"/>
      <c r="F81" s="232" t="s">
        <v>1035</v>
      </c>
      <c r="G81" s="233"/>
      <c r="H81" s="211" t="s">
        <v>1036</v>
      </c>
      <c r="I81" s="211" t="s">
        <v>1031</v>
      </c>
      <c r="J81" s="211">
        <v>50</v>
      </c>
      <c r="K81" s="223"/>
    </row>
    <row r="82" spans="2:11" s="1" customFormat="1" ht="15" customHeight="1">
      <c r="B82" s="234"/>
      <c r="C82" s="211" t="s">
        <v>1037</v>
      </c>
      <c r="D82" s="211"/>
      <c r="E82" s="211"/>
      <c r="F82" s="232" t="s">
        <v>1029</v>
      </c>
      <c r="G82" s="233"/>
      <c r="H82" s="211" t="s">
        <v>1038</v>
      </c>
      <c r="I82" s="211" t="s">
        <v>1039</v>
      </c>
      <c r="J82" s="211"/>
      <c r="K82" s="223"/>
    </row>
    <row r="83" spans="2:11" s="1" customFormat="1" ht="15" customHeight="1">
      <c r="B83" s="234"/>
      <c r="C83" s="235" t="s">
        <v>1040</v>
      </c>
      <c r="D83" s="235"/>
      <c r="E83" s="235"/>
      <c r="F83" s="236" t="s">
        <v>1035</v>
      </c>
      <c r="G83" s="235"/>
      <c r="H83" s="235" t="s">
        <v>1041</v>
      </c>
      <c r="I83" s="235" t="s">
        <v>1031</v>
      </c>
      <c r="J83" s="235">
        <v>15</v>
      </c>
      <c r="K83" s="223"/>
    </row>
    <row r="84" spans="2:11" s="1" customFormat="1" ht="15" customHeight="1">
      <c r="B84" s="234"/>
      <c r="C84" s="235" t="s">
        <v>1042</v>
      </c>
      <c r="D84" s="235"/>
      <c r="E84" s="235"/>
      <c r="F84" s="236" t="s">
        <v>1035</v>
      </c>
      <c r="G84" s="235"/>
      <c r="H84" s="235" t="s">
        <v>1043</v>
      </c>
      <c r="I84" s="235" t="s">
        <v>1031</v>
      </c>
      <c r="J84" s="235">
        <v>15</v>
      </c>
      <c r="K84" s="223"/>
    </row>
    <row r="85" spans="2:11" s="1" customFormat="1" ht="15" customHeight="1">
      <c r="B85" s="234"/>
      <c r="C85" s="235" t="s">
        <v>1044</v>
      </c>
      <c r="D85" s="235"/>
      <c r="E85" s="235"/>
      <c r="F85" s="236" t="s">
        <v>1035</v>
      </c>
      <c r="G85" s="235"/>
      <c r="H85" s="235" t="s">
        <v>1045</v>
      </c>
      <c r="I85" s="235" t="s">
        <v>1031</v>
      </c>
      <c r="J85" s="235">
        <v>20</v>
      </c>
      <c r="K85" s="223"/>
    </row>
    <row r="86" spans="2:11" s="1" customFormat="1" ht="15" customHeight="1">
      <c r="B86" s="234"/>
      <c r="C86" s="235" t="s">
        <v>1046</v>
      </c>
      <c r="D86" s="235"/>
      <c r="E86" s="235"/>
      <c r="F86" s="236" t="s">
        <v>1035</v>
      </c>
      <c r="G86" s="235"/>
      <c r="H86" s="235" t="s">
        <v>1047</v>
      </c>
      <c r="I86" s="235" t="s">
        <v>1031</v>
      </c>
      <c r="J86" s="235">
        <v>20</v>
      </c>
      <c r="K86" s="223"/>
    </row>
    <row r="87" spans="2:11" s="1" customFormat="1" ht="15" customHeight="1">
      <c r="B87" s="234"/>
      <c r="C87" s="211" t="s">
        <v>1048</v>
      </c>
      <c r="D87" s="211"/>
      <c r="E87" s="211"/>
      <c r="F87" s="232" t="s">
        <v>1035</v>
      </c>
      <c r="G87" s="233"/>
      <c r="H87" s="211" t="s">
        <v>1049</v>
      </c>
      <c r="I87" s="211" t="s">
        <v>1031</v>
      </c>
      <c r="J87" s="211">
        <v>50</v>
      </c>
      <c r="K87" s="223"/>
    </row>
    <row r="88" spans="2:11" s="1" customFormat="1" ht="15" customHeight="1">
      <c r="B88" s="234"/>
      <c r="C88" s="211" t="s">
        <v>1050</v>
      </c>
      <c r="D88" s="211"/>
      <c r="E88" s="211"/>
      <c r="F88" s="232" t="s">
        <v>1035</v>
      </c>
      <c r="G88" s="233"/>
      <c r="H88" s="211" t="s">
        <v>1051</v>
      </c>
      <c r="I88" s="211" t="s">
        <v>1031</v>
      </c>
      <c r="J88" s="211">
        <v>20</v>
      </c>
      <c r="K88" s="223"/>
    </row>
    <row r="89" spans="2:11" s="1" customFormat="1" ht="15" customHeight="1">
      <c r="B89" s="234"/>
      <c r="C89" s="211" t="s">
        <v>1052</v>
      </c>
      <c r="D89" s="211"/>
      <c r="E89" s="211"/>
      <c r="F89" s="232" t="s">
        <v>1035</v>
      </c>
      <c r="G89" s="233"/>
      <c r="H89" s="211" t="s">
        <v>1053</v>
      </c>
      <c r="I89" s="211" t="s">
        <v>1031</v>
      </c>
      <c r="J89" s="211">
        <v>20</v>
      </c>
      <c r="K89" s="223"/>
    </row>
    <row r="90" spans="2:11" s="1" customFormat="1" ht="15" customHeight="1">
      <c r="B90" s="234"/>
      <c r="C90" s="211" t="s">
        <v>1161</v>
      </c>
      <c r="D90" s="211"/>
      <c r="E90" s="211"/>
      <c r="F90" s="232" t="s">
        <v>1035</v>
      </c>
      <c r="G90" s="233"/>
      <c r="H90" s="211" t="s">
        <v>1162</v>
      </c>
      <c r="I90" s="211" t="s">
        <v>1031</v>
      </c>
      <c r="J90" s="211">
        <v>50</v>
      </c>
      <c r="K90" s="223"/>
    </row>
    <row r="91" spans="2:11" s="1" customFormat="1" ht="15" customHeight="1">
      <c r="B91" s="234"/>
      <c r="C91" s="211" t="s">
        <v>1054</v>
      </c>
      <c r="D91" s="211"/>
      <c r="E91" s="211"/>
      <c r="F91" s="232" t="s">
        <v>1035</v>
      </c>
      <c r="G91" s="233"/>
      <c r="H91" s="211" t="s">
        <v>1054</v>
      </c>
      <c r="I91" s="211" t="s">
        <v>1031</v>
      </c>
      <c r="J91" s="211">
        <v>50</v>
      </c>
      <c r="K91" s="223"/>
    </row>
    <row r="92" spans="2:11" s="1" customFormat="1" ht="15" customHeight="1">
      <c r="B92" s="234"/>
      <c r="C92" s="211" t="s">
        <v>1055</v>
      </c>
      <c r="D92" s="211"/>
      <c r="E92" s="211"/>
      <c r="F92" s="232" t="s">
        <v>1035</v>
      </c>
      <c r="G92" s="233"/>
      <c r="H92" s="211" t="s">
        <v>1056</v>
      </c>
      <c r="I92" s="211" t="s">
        <v>1031</v>
      </c>
      <c r="J92" s="211">
        <v>255</v>
      </c>
      <c r="K92" s="223"/>
    </row>
    <row r="93" spans="2:11" s="1" customFormat="1" ht="15" customHeight="1">
      <c r="B93" s="234"/>
      <c r="C93" s="211" t="s">
        <v>1057</v>
      </c>
      <c r="D93" s="211"/>
      <c r="E93" s="211"/>
      <c r="F93" s="232" t="s">
        <v>1029</v>
      </c>
      <c r="G93" s="233"/>
      <c r="H93" s="211" t="s">
        <v>1058</v>
      </c>
      <c r="I93" s="211" t="s">
        <v>1059</v>
      </c>
      <c r="J93" s="211"/>
      <c r="K93" s="223"/>
    </row>
    <row r="94" spans="2:11" s="1" customFormat="1" ht="15" customHeight="1">
      <c r="B94" s="234"/>
      <c r="C94" s="211" t="s">
        <v>1060</v>
      </c>
      <c r="D94" s="211"/>
      <c r="E94" s="211"/>
      <c r="F94" s="232" t="s">
        <v>1029</v>
      </c>
      <c r="G94" s="233"/>
      <c r="H94" s="211" t="s">
        <v>1061</v>
      </c>
      <c r="I94" s="211" t="s">
        <v>1062</v>
      </c>
      <c r="J94" s="211"/>
      <c r="K94" s="223"/>
    </row>
    <row r="95" spans="2:11" s="1" customFormat="1" ht="15" customHeight="1">
      <c r="B95" s="234"/>
      <c r="C95" s="211" t="s">
        <v>1063</v>
      </c>
      <c r="D95" s="211"/>
      <c r="E95" s="211"/>
      <c r="F95" s="232" t="s">
        <v>1029</v>
      </c>
      <c r="G95" s="233"/>
      <c r="H95" s="211" t="s">
        <v>1063</v>
      </c>
      <c r="I95" s="211" t="s">
        <v>1062</v>
      </c>
      <c r="J95" s="211"/>
      <c r="K95" s="223"/>
    </row>
    <row r="96" spans="2:11" s="1" customFormat="1" ht="15" customHeight="1">
      <c r="B96" s="234"/>
      <c r="C96" s="211" t="s">
        <v>36</v>
      </c>
      <c r="D96" s="211"/>
      <c r="E96" s="211"/>
      <c r="F96" s="232" t="s">
        <v>1029</v>
      </c>
      <c r="G96" s="233"/>
      <c r="H96" s="211" t="s">
        <v>1064</v>
      </c>
      <c r="I96" s="211" t="s">
        <v>1062</v>
      </c>
      <c r="J96" s="211"/>
      <c r="K96" s="223"/>
    </row>
    <row r="97" spans="2:11" s="1" customFormat="1" ht="15" customHeight="1">
      <c r="B97" s="234"/>
      <c r="C97" s="211" t="s">
        <v>46</v>
      </c>
      <c r="D97" s="211"/>
      <c r="E97" s="211"/>
      <c r="F97" s="232" t="s">
        <v>1029</v>
      </c>
      <c r="G97" s="233"/>
      <c r="H97" s="211" t="s">
        <v>1065</v>
      </c>
      <c r="I97" s="211" t="s">
        <v>1062</v>
      </c>
      <c r="J97" s="211"/>
      <c r="K97" s="223"/>
    </row>
    <row r="98" spans="2:11" s="1" customFormat="1" ht="15" customHeight="1">
      <c r="B98" s="237"/>
      <c r="C98" s="238"/>
      <c r="D98" s="238"/>
      <c r="E98" s="238"/>
      <c r="F98" s="238"/>
      <c r="G98" s="238"/>
      <c r="H98" s="238"/>
      <c r="I98" s="238"/>
      <c r="J98" s="238"/>
      <c r="K98" s="239"/>
    </row>
    <row r="99" spans="2:11" s="1" customFormat="1" ht="18.75" customHeight="1">
      <c r="B99" s="240"/>
      <c r="C99" s="241"/>
      <c r="D99" s="241"/>
      <c r="E99" s="241"/>
      <c r="F99" s="241"/>
      <c r="G99" s="241"/>
      <c r="H99" s="241"/>
      <c r="I99" s="241"/>
      <c r="J99" s="241"/>
      <c r="K99" s="240"/>
    </row>
    <row r="100" spans="2:11" s="1" customFormat="1" ht="18.75" customHeight="1">
      <c r="B100" s="218"/>
      <c r="C100" s="218"/>
      <c r="D100" s="218"/>
      <c r="E100" s="218"/>
      <c r="F100" s="218"/>
      <c r="G100" s="218"/>
      <c r="H100" s="218"/>
      <c r="I100" s="218"/>
      <c r="J100" s="218"/>
      <c r="K100" s="218"/>
    </row>
    <row r="101" spans="2:11" s="1" customFormat="1" ht="7.5" customHeight="1">
      <c r="B101" s="219"/>
      <c r="C101" s="220"/>
      <c r="D101" s="220"/>
      <c r="E101" s="220"/>
      <c r="F101" s="220"/>
      <c r="G101" s="220"/>
      <c r="H101" s="220"/>
      <c r="I101" s="220"/>
      <c r="J101" s="220"/>
      <c r="K101" s="221"/>
    </row>
    <row r="102" spans="2:11" s="1" customFormat="1" ht="45" customHeight="1">
      <c r="B102" s="222"/>
      <c r="C102" s="343" t="s">
        <v>1066</v>
      </c>
      <c r="D102" s="343"/>
      <c r="E102" s="343"/>
      <c r="F102" s="343"/>
      <c r="G102" s="343"/>
      <c r="H102" s="343"/>
      <c r="I102" s="343"/>
      <c r="J102" s="343"/>
      <c r="K102" s="223"/>
    </row>
    <row r="103" spans="2:11" s="1" customFormat="1" ht="17.25" customHeight="1">
      <c r="B103" s="222"/>
      <c r="C103" s="224" t="s">
        <v>1023</v>
      </c>
      <c r="D103" s="224"/>
      <c r="E103" s="224"/>
      <c r="F103" s="224" t="s">
        <v>1024</v>
      </c>
      <c r="G103" s="225"/>
      <c r="H103" s="224" t="s">
        <v>52</v>
      </c>
      <c r="I103" s="224" t="s">
        <v>55</v>
      </c>
      <c r="J103" s="224" t="s">
        <v>1025</v>
      </c>
      <c r="K103" s="223"/>
    </row>
    <row r="104" spans="2:11" s="1" customFormat="1" ht="17.25" customHeight="1">
      <c r="B104" s="222"/>
      <c r="C104" s="226" t="s">
        <v>1026</v>
      </c>
      <c r="D104" s="226"/>
      <c r="E104" s="226"/>
      <c r="F104" s="227" t="s">
        <v>1027</v>
      </c>
      <c r="G104" s="228"/>
      <c r="H104" s="226"/>
      <c r="I104" s="226"/>
      <c r="J104" s="226" t="s">
        <v>1028</v>
      </c>
      <c r="K104" s="223"/>
    </row>
    <row r="105" spans="2:11" s="1" customFormat="1" ht="5.25" customHeight="1">
      <c r="B105" s="222"/>
      <c r="C105" s="224"/>
      <c r="D105" s="224"/>
      <c r="E105" s="224"/>
      <c r="F105" s="224"/>
      <c r="G105" s="242"/>
      <c r="H105" s="224"/>
      <c r="I105" s="224"/>
      <c r="J105" s="224"/>
      <c r="K105" s="223"/>
    </row>
    <row r="106" spans="2:11" s="1" customFormat="1" ht="15" customHeight="1">
      <c r="B106" s="222"/>
      <c r="C106" s="211" t="s">
        <v>51</v>
      </c>
      <c r="D106" s="231"/>
      <c r="E106" s="231"/>
      <c r="F106" s="232" t="s">
        <v>1029</v>
      </c>
      <c r="G106" s="211"/>
      <c r="H106" s="211" t="s">
        <v>1067</v>
      </c>
      <c r="I106" s="211" t="s">
        <v>1031</v>
      </c>
      <c r="J106" s="211">
        <v>20</v>
      </c>
      <c r="K106" s="223"/>
    </row>
    <row r="107" spans="2:11" s="1" customFormat="1" ht="15" customHeight="1">
      <c r="B107" s="222"/>
      <c r="C107" s="211" t="s">
        <v>1032</v>
      </c>
      <c r="D107" s="211"/>
      <c r="E107" s="211"/>
      <c r="F107" s="232" t="s">
        <v>1029</v>
      </c>
      <c r="G107" s="211"/>
      <c r="H107" s="211" t="s">
        <v>1067</v>
      </c>
      <c r="I107" s="211" t="s">
        <v>1031</v>
      </c>
      <c r="J107" s="211">
        <v>120</v>
      </c>
      <c r="K107" s="223"/>
    </row>
    <row r="108" spans="2:11" s="1" customFormat="1" ht="15" customHeight="1">
      <c r="B108" s="234"/>
      <c r="C108" s="211" t="s">
        <v>1034</v>
      </c>
      <c r="D108" s="211"/>
      <c r="E108" s="211"/>
      <c r="F108" s="232" t="s">
        <v>1035</v>
      </c>
      <c r="G108" s="211"/>
      <c r="H108" s="211" t="s">
        <v>1067</v>
      </c>
      <c r="I108" s="211" t="s">
        <v>1031</v>
      </c>
      <c r="J108" s="211">
        <v>50</v>
      </c>
      <c r="K108" s="223"/>
    </row>
    <row r="109" spans="2:11" s="1" customFormat="1" ht="15" customHeight="1">
      <c r="B109" s="234"/>
      <c r="C109" s="211" t="s">
        <v>1037</v>
      </c>
      <c r="D109" s="211"/>
      <c r="E109" s="211"/>
      <c r="F109" s="232" t="s">
        <v>1029</v>
      </c>
      <c r="G109" s="211"/>
      <c r="H109" s="211" t="s">
        <v>1067</v>
      </c>
      <c r="I109" s="211" t="s">
        <v>1039</v>
      </c>
      <c r="J109" s="211"/>
      <c r="K109" s="223"/>
    </row>
    <row r="110" spans="2:11" s="1" customFormat="1" ht="15" customHeight="1">
      <c r="B110" s="234"/>
      <c r="C110" s="211" t="s">
        <v>1048</v>
      </c>
      <c r="D110" s="211"/>
      <c r="E110" s="211"/>
      <c r="F110" s="232" t="s">
        <v>1035</v>
      </c>
      <c r="G110" s="211"/>
      <c r="H110" s="211" t="s">
        <v>1067</v>
      </c>
      <c r="I110" s="211" t="s">
        <v>1031</v>
      </c>
      <c r="J110" s="211">
        <v>50</v>
      </c>
      <c r="K110" s="223"/>
    </row>
    <row r="111" spans="2:11" s="1" customFormat="1" ht="15" customHeight="1">
      <c r="B111" s="234"/>
      <c r="C111" s="211" t="s">
        <v>1054</v>
      </c>
      <c r="D111" s="211"/>
      <c r="E111" s="211"/>
      <c r="F111" s="232" t="s">
        <v>1035</v>
      </c>
      <c r="G111" s="211"/>
      <c r="H111" s="211" t="s">
        <v>1067</v>
      </c>
      <c r="I111" s="211" t="s">
        <v>1031</v>
      </c>
      <c r="J111" s="211">
        <v>50</v>
      </c>
      <c r="K111" s="223"/>
    </row>
    <row r="112" spans="2:11" s="1" customFormat="1" ht="15" customHeight="1">
      <c r="B112" s="234"/>
      <c r="C112" s="211" t="s">
        <v>1161</v>
      </c>
      <c r="D112" s="211"/>
      <c r="E112" s="211"/>
      <c r="F112" s="232" t="s">
        <v>1035</v>
      </c>
      <c r="G112" s="211"/>
      <c r="H112" s="211" t="s">
        <v>1067</v>
      </c>
      <c r="I112" s="211" t="s">
        <v>1031</v>
      </c>
      <c r="J112" s="211">
        <v>50</v>
      </c>
      <c r="K112" s="223"/>
    </row>
    <row r="113" spans="2:11" s="1" customFormat="1" ht="15" customHeight="1">
      <c r="B113" s="234"/>
      <c r="C113" s="211" t="s">
        <v>51</v>
      </c>
      <c r="D113" s="211"/>
      <c r="E113" s="211"/>
      <c r="F113" s="232" t="s">
        <v>1029</v>
      </c>
      <c r="G113" s="211"/>
      <c r="H113" s="211" t="s">
        <v>1068</v>
      </c>
      <c r="I113" s="211" t="s">
        <v>1031</v>
      </c>
      <c r="J113" s="211">
        <v>20</v>
      </c>
      <c r="K113" s="223"/>
    </row>
    <row r="114" spans="2:11" s="1" customFormat="1" ht="15" customHeight="1">
      <c r="B114" s="234"/>
      <c r="C114" s="211" t="s">
        <v>1069</v>
      </c>
      <c r="D114" s="211"/>
      <c r="E114" s="211"/>
      <c r="F114" s="232" t="s">
        <v>1029</v>
      </c>
      <c r="G114" s="211"/>
      <c r="H114" s="211" t="s">
        <v>1070</v>
      </c>
      <c r="I114" s="211" t="s">
        <v>1031</v>
      </c>
      <c r="J114" s="211">
        <v>120</v>
      </c>
      <c r="K114" s="223"/>
    </row>
    <row r="115" spans="2:11" s="1" customFormat="1" ht="15" customHeight="1">
      <c r="B115" s="234"/>
      <c r="C115" s="211" t="s">
        <v>36</v>
      </c>
      <c r="D115" s="211"/>
      <c r="E115" s="211"/>
      <c r="F115" s="232" t="s">
        <v>1029</v>
      </c>
      <c r="G115" s="211"/>
      <c r="H115" s="211" t="s">
        <v>1071</v>
      </c>
      <c r="I115" s="211" t="s">
        <v>1062</v>
      </c>
      <c r="J115" s="211"/>
      <c r="K115" s="223"/>
    </row>
    <row r="116" spans="2:11" s="1" customFormat="1" ht="15" customHeight="1">
      <c r="B116" s="234"/>
      <c r="C116" s="211" t="s">
        <v>46</v>
      </c>
      <c r="D116" s="211"/>
      <c r="E116" s="211"/>
      <c r="F116" s="232" t="s">
        <v>1029</v>
      </c>
      <c r="G116" s="211"/>
      <c r="H116" s="211" t="s">
        <v>1072</v>
      </c>
      <c r="I116" s="211" t="s">
        <v>1062</v>
      </c>
      <c r="J116" s="211"/>
      <c r="K116" s="223"/>
    </row>
    <row r="117" spans="2:11" s="1" customFormat="1" ht="15" customHeight="1">
      <c r="B117" s="234"/>
      <c r="C117" s="211" t="s">
        <v>55</v>
      </c>
      <c r="D117" s="211"/>
      <c r="E117" s="211"/>
      <c r="F117" s="232" t="s">
        <v>1029</v>
      </c>
      <c r="G117" s="211"/>
      <c r="H117" s="211" t="s">
        <v>1073</v>
      </c>
      <c r="I117" s="211" t="s">
        <v>1074</v>
      </c>
      <c r="J117" s="211"/>
      <c r="K117" s="223"/>
    </row>
    <row r="118" spans="2:11" s="1" customFormat="1" ht="15" customHeight="1">
      <c r="B118" s="237"/>
      <c r="C118" s="243"/>
      <c r="D118" s="243"/>
      <c r="E118" s="243"/>
      <c r="F118" s="243"/>
      <c r="G118" s="243"/>
      <c r="H118" s="243"/>
      <c r="I118" s="243"/>
      <c r="J118" s="243"/>
      <c r="K118" s="239"/>
    </row>
    <row r="119" spans="2:11" s="1" customFormat="1" ht="18.75" customHeight="1">
      <c r="B119" s="244"/>
      <c r="C119" s="245"/>
      <c r="D119" s="245"/>
      <c r="E119" s="245"/>
      <c r="F119" s="246"/>
      <c r="G119" s="245"/>
      <c r="H119" s="245"/>
      <c r="I119" s="245"/>
      <c r="J119" s="245"/>
      <c r="K119" s="244"/>
    </row>
    <row r="120" spans="2:11" s="1" customFormat="1" ht="18.75" customHeight="1">
      <c r="B120" s="218"/>
      <c r="C120" s="218"/>
      <c r="D120" s="218"/>
      <c r="E120" s="218"/>
      <c r="F120" s="218"/>
      <c r="G120" s="218"/>
      <c r="H120" s="218"/>
      <c r="I120" s="218"/>
      <c r="J120" s="218"/>
      <c r="K120" s="218"/>
    </row>
    <row r="121" spans="2:11" s="1" customFormat="1" ht="7.5" customHeight="1">
      <c r="B121" s="247"/>
      <c r="C121" s="248"/>
      <c r="D121" s="248"/>
      <c r="E121" s="248"/>
      <c r="F121" s="248"/>
      <c r="G121" s="248"/>
      <c r="H121" s="248"/>
      <c r="I121" s="248"/>
      <c r="J121" s="248"/>
      <c r="K121" s="249"/>
    </row>
    <row r="122" spans="2:11" s="1" customFormat="1" ht="45" customHeight="1">
      <c r="B122" s="250"/>
      <c r="C122" s="341" t="s">
        <v>1075</v>
      </c>
      <c r="D122" s="341"/>
      <c r="E122" s="341"/>
      <c r="F122" s="341"/>
      <c r="G122" s="341"/>
      <c r="H122" s="341"/>
      <c r="I122" s="341"/>
      <c r="J122" s="341"/>
      <c r="K122" s="251"/>
    </row>
    <row r="123" spans="2:11" s="1" customFormat="1" ht="17.25" customHeight="1">
      <c r="B123" s="252"/>
      <c r="C123" s="224" t="s">
        <v>1023</v>
      </c>
      <c r="D123" s="224"/>
      <c r="E123" s="224"/>
      <c r="F123" s="224" t="s">
        <v>1024</v>
      </c>
      <c r="G123" s="225"/>
      <c r="H123" s="224" t="s">
        <v>52</v>
      </c>
      <c r="I123" s="224" t="s">
        <v>55</v>
      </c>
      <c r="J123" s="224" t="s">
        <v>1025</v>
      </c>
      <c r="K123" s="253"/>
    </row>
    <row r="124" spans="2:11" s="1" customFormat="1" ht="17.25" customHeight="1">
      <c r="B124" s="252"/>
      <c r="C124" s="226" t="s">
        <v>1026</v>
      </c>
      <c r="D124" s="226"/>
      <c r="E124" s="226"/>
      <c r="F124" s="227" t="s">
        <v>1027</v>
      </c>
      <c r="G124" s="228"/>
      <c r="H124" s="226"/>
      <c r="I124" s="226"/>
      <c r="J124" s="226" t="s">
        <v>1028</v>
      </c>
      <c r="K124" s="253"/>
    </row>
    <row r="125" spans="2:11" s="1" customFormat="1" ht="5.25" customHeight="1">
      <c r="B125" s="254"/>
      <c r="C125" s="229"/>
      <c r="D125" s="229"/>
      <c r="E125" s="229"/>
      <c r="F125" s="229"/>
      <c r="G125" s="255"/>
      <c r="H125" s="229"/>
      <c r="I125" s="229"/>
      <c r="J125" s="229"/>
      <c r="K125" s="256"/>
    </row>
    <row r="126" spans="2:11" s="1" customFormat="1" ht="15" customHeight="1">
      <c r="B126" s="254"/>
      <c r="C126" s="211" t="s">
        <v>1032</v>
      </c>
      <c r="D126" s="231"/>
      <c r="E126" s="231"/>
      <c r="F126" s="232" t="s">
        <v>1029</v>
      </c>
      <c r="G126" s="211"/>
      <c r="H126" s="211" t="s">
        <v>1067</v>
      </c>
      <c r="I126" s="211" t="s">
        <v>1031</v>
      </c>
      <c r="J126" s="211">
        <v>120</v>
      </c>
      <c r="K126" s="257"/>
    </row>
    <row r="127" spans="2:11" s="1" customFormat="1" ht="15" customHeight="1">
      <c r="B127" s="254"/>
      <c r="C127" s="211" t="s">
        <v>1076</v>
      </c>
      <c r="D127" s="211"/>
      <c r="E127" s="211"/>
      <c r="F127" s="232" t="s">
        <v>1029</v>
      </c>
      <c r="G127" s="211"/>
      <c r="H127" s="211" t="s">
        <v>1077</v>
      </c>
      <c r="I127" s="211" t="s">
        <v>1031</v>
      </c>
      <c r="J127" s="211" t="s">
        <v>1078</v>
      </c>
      <c r="K127" s="257"/>
    </row>
    <row r="128" spans="2:11" s="1" customFormat="1" ht="15" customHeight="1">
      <c r="B128" s="254"/>
      <c r="C128" s="211" t="s">
        <v>86</v>
      </c>
      <c r="D128" s="211"/>
      <c r="E128" s="211"/>
      <c r="F128" s="232" t="s">
        <v>1029</v>
      </c>
      <c r="G128" s="211"/>
      <c r="H128" s="211" t="s">
        <v>1079</v>
      </c>
      <c r="I128" s="211" t="s">
        <v>1031</v>
      </c>
      <c r="J128" s="211" t="s">
        <v>1078</v>
      </c>
      <c r="K128" s="257"/>
    </row>
    <row r="129" spans="2:11" s="1" customFormat="1" ht="15" customHeight="1">
      <c r="B129" s="254"/>
      <c r="C129" s="211" t="s">
        <v>1040</v>
      </c>
      <c r="D129" s="211"/>
      <c r="E129" s="211"/>
      <c r="F129" s="232" t="s">
        <v>1035</v>
      </c>
      <c r="G129" s="211"/>
      <c r="H129" s="211" t="s">
        <v>1041</v>
      </c>
      <c r="I129" s="211" t="s">
        <v>1031</v>
      </c>
      <c r="J129" s="211">
        <v>15</v>
      </c>
      <c r="K129" s="257"/>
    </row>
    <row r="130" spans="2:11" s="1" customFormat="1" ht="15" customHeight="1">
      <c r="B130" s="254"/>
      <c r="C130" s="235" t="s">
        <v>1042</v>
      </c>
      <c r="D130" s="235"/>
      <c r="E130" s="235"/>
      <c r="F130" s="236" t="s">
        <v>1035</v>
      </c>
      <c r="G130" s="235"/>
      <c r="H130" s="235" t="s">
        <v>1043</v>
      </c>
      <c r="I130" s="235" t="s">
        <v>1031</v>
      </c>
      <c r="J130" s="235">
        <v>15</v>
      </c>
      <c r="K130" s="257"/>
    </row>
    <row r="131" spans="2:11" s="1" customFormat="1" ht="15" customHeight="1">
      <c r="B131" s="254"/>
      <c r="C131" s="235" t="s">
        <v>1044</v>
      </c>
      <c r="D131" s="235"/>
      <c r="E131" s="235"/>
      <c r="F131" s="236" t="s">
        <v>1035</v>
      </c>
      <c r="G131" s="235"/>
      <c r="H131" s="235" t="s">
        <v>1045</v>
      </c>
      <c r="I131" s="235" t="s">
        <v>1031</v>
      </c>
      <c r="J131" s="235">
        <v>20</v>
      </c>
      <c r="K131" s="257"/>
    </row>
    <row r="132" spans="2:11" s="1" customFormat="1" ht="15" customHeight="1">
      <c r="B132" s="254"/>
      <c r="C132" s="235" t="s">
        <v>1046</v>
      </c>
      <c r="D132" s="235"/>
      <c r="E132" s="235"/>
      <c r="F132" s="236" t="s">
        <v>1035</v>
      </c>
      <c r="G132" s="235"/>
      <c r="H132" s="235" t="s">
        <v>1047</v>
      </c>
      <c r="I132" s="235" t="s">
        <v>1031</v>
      </c>
      <c r="J132" s="235">
        <v>20</v>
      </c>
      <c r="K132" s="257"/>
    </row>
    <row r="133" spans="2:11" s="1" customFormat="1" ht="15" customHeight="1">
      <c r="B133" s="254"/>
      <c r="C133" s="211" t="s">
        <v>1034</v>
      </c>
      <c r="D133" s="211"/>
      <c r="E133" s="211"/>
      <c r="F133" s="232" t="s">
        <v>1035</v>
      </c>
      <c r="G133" s="211"/>
      <c r="H133" s="211" t="s">
        <v>1067</v>
      </c>
      <c r="I133" s="211" t="s">
        <v>1031</v>
      </c>
      <c r="J133" s="211">
        <v>50</v>
      </c>
      <c r="K133" s="257"/>
    </row>
    <row r="134" spans="2:11" s="1" customFormat="1" ht="15" customHeight="1">
      <c r="B134" s="254"/>
      <c r="C134" s="211" t="s">
        <v>1048</v>
      </c>
      <c r="D134" s="211"/>
      <c r="E134" s="211"/>
      <c r="F134" s="232" t="s">
        <v>1035</v>
      </c>
      <c r="G134" s="211"/>
      <c r="H134" s="211" t="s">
        <v>1067</v>
      </c>
      <c r="I134" s="211" t="s">
        <v>1031</v>
      </c>
      <c r="J134" s="211">
        <v>50</v>
      </c>
      <c r="K134" s="257"/>
    </row>
    <row r="135" spans="2:11" s="1" customFormat="1" ht="15" customHeight="1">
      <c r="B135" s="254"/>
      <c r="C135" s="211" t="s">
        <v>1161</v>
      </c>
      <c r="D135" s="211"/>
      <c r="E135" s="211"/>
      <c r="F135" s="232" t="s">
        <v>1035</v>
      </c>
      <c r="G135" s="211"/>
      <c r="H135" s="211" t="s">
        <v>1067</v>
      </c>
      <c r="I135" s="211" t="s">
        <v>1031</v>
      </c>
      <c r="J135" s="211">
        <v>50</v>
      </c>
      <c r="K135" s="257"/>
    </row>
    <row r="136" spans="2:11" s="1" customFormat="1" ht="15" customHeight="1">
      <c r="B136" s="254"/>
      <c r="C136" s="211" t="s">
        <v>1054</v>
      </c>
      <c r="D136" s="211"/>
      <c r="E136" s="211"/>
      <c r="F136" s="232" t="s">
        <v>1035</v>
      </c>
      <c r="G136" s="211"/>
      <c r="H136" s="211" t="s">
        <v>1067</v>
      </c>
      <c r="I136" s="211" t="s">
        <v>1031</v>
      </c>
      <c r="J136" s="211">
        <v>50</v>
      </c>
      <c r="K136" s="257"/>
    </row>
    <row r="137" spans="2:11" s="1" customFormat="1" ht="15" customHeight="1">
      <c r="B137" s="254"/>
      <c r="C137" s="211" t="s">
        <v>1055</v>
      </c>
      <c r="D137" s="211"/>
      <c r="E137" s="211"/>
      <c r="F137" s="232" t="s">
        <v>1035</v>
      </c>
      <c r="G137" s="211"/>
      <c r="H137" s="211" t="s">
        <v>1080</v>
      </c>
      <c r="I137" s="211" t="s">
        <v>1031</v>
      </c>
      <c r="J137" s="211">
        <v>255</v>
      </c>
      <c r="K137" s="257"/>
    </row>
    <row r="138" spans="2:11" s="1" customFormat="1" ht="15" customHeight="1">
      <c r="B138" s="254"/>
      <c r="C138" s="211" t="s">
        <v>1057</v>
      </c>
      <c r="D138" s="211"/>
      <c r="E138" s="211"/>
      <c r="F138" s="232" t="s">
        <v>1029</v>
      </c>
      <c r="G138" s="211"/>
      <c r="H138" s="211" t="s">
        <v>1081</v>
      </c>
      <c r="I138" s="211" t="s">
        <v>1059</v>
      </c>
      <c r="J138" s="211"/>
      <c r="K138" s="257"/>
    </row>
    <row r="139" spans="2:11" s="1" customFormat="1" ht="15" customHeight="1">
      <c r="B139" s="254"/>
      <c r="C139" s="211" t="s">
        <v>1060</v>
      </c>
      <c r="D139" s="211"/>
      <c r="E139" s="211"/>
      <c r="F139" s="232" t="s">
        <v>1029</v>
      </c>
      <c r="G139" s="211"/>
      <c r="H139" s="211" t="s">
        <v>1082</v>
      </c>
      <c r="I139" s="211" t="s">
        <v>1062</v>
      </c>
      <c r="J139" s="211"/>
      <c r="K139" s="257"/>
    </row>
    <row r="140" spans="2:11" s="1" customFormat="1" ht="15" customHeight="1">
      <c r="B140" s="254"/>
      <c r="C140" s="211" t="s">
        <v>1063</v>
      </c>
      <c r="D140" s="211"/>
      <c r="E140" s="211"/>
      <c r="F140" s="232" t="s">
        <v>1029</v>
      </c>
      <c r="G140" s="211"/>
      <c r="H140" s="211" t="s">
        <v>1063</v>
      </c>
      <c r="I140" s="211" t="s">
        <v>1062</v>
      </c>
      <c r="J140" s="211"/>
      <c r="K140" s="257"/>
    </row>
    <row r="141" spans="2:11" s="1" customFormat="1" ht="15" customHeight="1">
      <c r="B141" s="254"/>
      <c r="C141" s="211" t="s">
        <v>36</v>
      </c>
      <c r="D141" s="211"/>
      <c r="E141" s="211"/>
      <c r="F141" s="232" t="s">
        <v>1029</v>
      </c>
      <c r="G141" s="211"/>
      <c r="H141" s="211" t="s">
        <v>1083</v>
      </c>
      <c r="I141" s="211" t="s">
        <v>1062</v>
      </c>
      <c r="J141" s="211"/>
      <c r="K141" s="257"/>
    </row>
    <row r="142" spans="2:11" s="1" customFormat="1" ht="15" customHeight="1">
      <c r="B142" s="254"/>
      <c r="C142" s="211" t="s">
        <v>1084</v>
      </c>
      <c r="D142" s="211"/>
      <c r="E142" s="211"/>
      <c r="F142" s="232" t="s">
        <v>1029</v>
      </c>
      <c r="G142" s="211"/>
      <c r="H142" s="211" t="s">
        <v>1085</v>
      </c>
      <c r="I142" s="211" t="s">
        <v>1062</v>
      </c>
      <c r="J142" s="211"/>
      <c r="K142" s="257"/>
    </row>
    <row r="143" spans="2:11" s="1" customFormat="1" ht="15" customHeight="1">
      <c r="B143" s="258"/>
      <c r="C143" s="259"/>
      <c r="D143" s="259"/>
      <c r="E143" s="259"/>
      <c r="F143" s="259"/>
      <c r="G143" s="259"/>
      <c r="H143" s="259"/>
      <c r="I143" s="259"/>
      <c r="J143" s="259"/>
      <c r="K143" s="260"/>
    </row>
    <row r="144" spans="2:11" s="1" customFormat="1" ht="18.75" customHeight="1">
      <c r="B144" s="245"/>
      <c r="C144" s="245"/>
      <c r="D144" s="245"/>
      <c r="E144" s="245"/>
      <c r="F144" s="246"/>
      <c r="G144" s="245"/>
      <c r="H144" s="245"/>
      <c r="I144" s="245"/>
      <c r="J144" s="245"/>
      <c r="K144" s="245"/>
    </row>
    <row r="145" spans="2:11" s="1" customFormat="1" ht="18.75" customHeight="1">
      <c r="B145" s="218"/>
      <c r="C145" s="218"/>
      <c r="D145" s="218"/>
      <c r="E145" s="218"/>
      <c r="F145" s="218"/>
      <c r="G145" s="218"/>
      <c r="H145" s="218"/>
      <c r="I145" s="218"/>
      <c r="J145" s="218"/>
      <c r="K145" s="218"/>
    </row>
    <row r="146" spans="2:11" s="1" customFormat="1" ht="7.5" customHeight="1">
      <c r="B146" s="219"/>
      <c r="C146" s="220"/>
      <c r="D146" s="220"/>
      <c r="E146" s="220"/>
      <c r="F146" s="220"/>
      <c r="G146" s="220"/>
      <c r="H146" s="220"/>
      <c r="I146" s="220"/>
      <c r="J146" s="220"/>
      <c r="K146" s="221"/>
    </row>
    <row r="147" spans="2:11" s="1" customFormat="1" ht="45" customHeight="1">
      <c r="B147" s="222"/>
      <c r="C147" s="343" t="s">
        <v>1086</v>
      </c>
      <c r="D147" s="343"/>
      <c r="E147" s="343"/>
      <c r="F147" s="343"/>
      <c r="G147" s="343"/>
      <c r="H147" s="343"/>
      <c r="I147" s="343"/>
      <c r="J147" s="343"/>
      <c r="K147" s="223"/>
    </row>
    <row r="148" spans="2:11" s="1" customFormat="1" ht="17.25" customHeight="1">
      <c r="B148" s="222"/>
      <c r="C148" s="224" t="s">
        <v>1023</v>
      </c>
      <c r="D148" s="224"/>
      <c r="E148" s="224"/>
      <c r="F148" s="224" t="s">
        <v>1024</v>
      </c>
      <c r="G148" s="225"/>
      <c r="H148" s="224" t="s">
        <v>52</v>
      </c>
      <c r="I148" s="224" t="s">
        <v>55</v>
      </c>
      <c r="J148" s="224" t="s">
        <v>1025</v>
      </c>
      <c r="K148" s="223"/>
    </row>
    <row r="149" spans="2:11" s="1" customFormat="1" ht="17.25" customHeight="1">
      <c r="B149" s="222"/>
      <c r="C149" s="226" t="s">
        <v>1026</v>
      </c>
      <c r="D149" s="226"/>
      <c r="E149" s="226"/>
      <c r="F149" s="227" t="s">
        <v>1027</v>
      </c>
      <c r="G149" s="228"/>
      <c r="H149" s="226"/>
      <c r="I149" s="226"/>
      <c r="J149" s="226" t="s">
        <v>1028</v>
      </c>
      <c r="K149" s="223"/>
    </row>
    <row r="150" spans="2:11" s="1" customFormat="1" ht="5.25" customHeight="1">
      <c r="B150" s="234"/>
      <c r="C150" s="229"/>
      <c r="D150" s="229"/>
      <c r="E150" s="229"/>
      <c r="F150" s="229"/>
      <c r="G150" s="230"/>
      <c r="H150" s="229"/>
      <c r="I150" s="229"/>
      <c r="J150" s="229"/>
      <c r="K150" s="257"/>
    </row>
    <row r="151" spans="2:11" s="1" customFormat="1" ht="15" customHeight="1">
      <c r="B151" s="234"/>
      <c r="C151" s="261" t="s">
        <v>1032</v>
      </c>
      <c r="D151" s="211"/>
      <c r="E151" s="211"/>
      <c r="F151" s="262" t="s">
        <v>1029</v>
      </c>
      <c r="G151" s="211"/>
      <c r="H151" s="261" t="s">
        <v>1067</v>
      </c>
      <c r="I151" s="261" t="s">
        <v>1031</v>
      </c>
      <c r="J151" s="261">
        <v>120</v>
      </c>
      <c r="K151" s="257"/>
    </row>
    <row r="152" spans="2:11" s="1" customFormat="1" ht="15" customHeight="1">
      <c r="B152" s="234"/>
      <c r="C152" s="261" t="s">
        <v>1076</v>
      </c>
      <c r="D152" s="211"/>
      <c r="E152" s="211"/>
      <c r="F152" s="262" t="s">
        <v>1029</v>
      </c>
      <c r="G152" s="211"/>
      <c r="H152" s="261" t="s">
        <v>1087</v>
      </c>
      <c r="I152" s="261" t="s">
        <v>1031</v>
      </c>
      <c r="J152" s="261" t="s">
        <v>1078</v>
      </c>
      <c r="K152" s="257"/>
    </row>
    <row r="153" spans="2:11" s="1" customFormat="1" ht="15" customHeight="1">
      <c r="B153" s="234"/>
      <c r="C153" s="261" t="s">
        <v>86</v>
      </c>
      <c r="D153" s="211"/>
      <c r="E153" s="211"/>
      <c r="F153" s="262" t="s">
        <v>1029</v>
      </c>
      <c r="G153" s="211"/>
      <c r="H153" s="261" t="s">
        <v>1088</v>
      </c>
      <c r="I153" s="261" t="s">
        <v>1031</v>
      </c>
      <c r="J153" s="261" t="s">
        <v>1078</v>
      </c>
      <c r="K153" s="257"/>
    </row>
    <row r="154" spans="2:11" s="1" customFormat="1" ht="15" customHeight="1">
      <c r="B154" s="234"/>
      <c r="C154" s="261" t="s">
        <v>1034</v>
      </c>
      <c r="D154" s="211"/>
      <c r="E154" s="211"/>
      <c r="F154" s="262" t="s">
        <v>1035</v>
      </c>
      <c r="G154" s="211"/>
      <c r="H154" s="261" t="s">
        <v>1067</v>
      </c>
      <c r="I154" s="261" t="s">
        <v>1031</v>
      </c>
      <c r="J154" s="261">
        <v>50</v>
      </c>
      <c r="K154" s="257"/>
    </row>
    <row r="155" spans="2:11" s="1" customFormat="1" ht="15" customHeight="1">
      <c r="B155" s="234"/>
      <c r="C155" s="261" t="s">
        <v>1037</v>
      </c>
      <c r="D155" s="211"/>
      <c r="E155" s="211"/>
      <c r="F155" s="262" t="s">
        <v>1029</v>
      </c>
      <c r="G155" s="211"/>
      <c r="H155" s="261" t="s">
        <v>1067</v>
      </c>
      <c r="I155" s="261" t="s">
        <v>1039</v>
      </c>
      <c r="J155" s="261"/>
      <c r="K155" s="257"/>
    </row>
    <row r="156" spans="2:11" s="1" customFormat="1" ht="15" customHeight="1">
      <c r="B156" s="234"/>
      <c r="C156" s="261" t="s">
        <v>1048</v>
      </c>
      <c r="D156" s="211"/>
      <c r="E156" s="211"/>
      <c r="F156" s="262" t="s">
        <v>1035</v>
      </c>
      <c r="G156" s="211"/>
      <c r="H156" s="261" t="s">
        <v>1067</v>
      </c>
      <c r="I156" s="261" t="s">
        <v>1031</v>
      </c>
      <c r="J156" s="261">
        <v>50</v>
      </c>
      <c r="K156" s="257"/>
    </row>
    <row r="157" spans="2:11" s="1" customFormat="1" ht="15" customHeight="1">
      <c r="B157" s="234"/>
      <c r="C157" s="261" t="s">
        <v>1054</v>
      </c>
      <c r="D157" s="211"/>
      <c r="E157" s="211"/>
      <c r="F157" s="262" t="s">
        <v>1035</v>
      </c>
      <c r="G157" s="211"/>
      <c r="H157" s="261" t="s">
        <v>1067</v>
      </c>
      <c r="I157" s="261" t="s">
        <v>1031</v>
      </c>
      <c r="J157" s="261">
        <v>50</v>
      </c>
      <c r="K157" s="257"/>
    </row>
    <row r="158" spans="2:11" s="1" customFormat="1" ht="15" customHeight="1">
      <c r="B158" s="234"/>
      <c r="C158" s="261" t="s">
        <v>1161</v>
      </c>
      <c r="D158" s="211"/>
      <c r="E158" s="211"/>
      <c r="F158" s="262" t="s">
        <v>1035</v>
      </c>
      <c r="G158" s="211"/>
      <c r="H158" s="261" t="s">
        <v>1067</v>
      </c>
      <c r="I158" s="261" t="s">
        <v>1031</v>
      </c>
      <c r="J158" s="261">
        <v>50</v>
      </c>
      <c r="K158" s="257"/>
    </row>
    <row r="159" spans="2:11" s="1" customFormat="1" ht="15" customHeight="1">
      <c r="B159" s="234"/>
      <c r="C159" s="261" t="s">
        <v>104</v>
      </c>
      <c r="D159" s="211"/>
      <c r="E159" s="211"/>
      <c r="F159" s="262" t="s">
        <v>1029</v>
      </c>
      <c r="G159" s="211"/>
      <c r="H159" s="261" t="s">
        <v>1089</v>
      </c>
      <c r="I159" s="261" t="s">
        <v>1031</v>
      </c>
      <c r="J159" s="261" t="s">
        <v>1090</v>
      </c>
      <c r="K159" s="257"/>
    </row>
    <row r="160" spans="2:11" s="1" customFormat="1" ht="15" customHeight="1">
      <c r="B160" s="234"/>
      <c r="C160" s="261" t="s">
        <v>1091</v>
      </c>
      <c r="D160" s="211"/>
      <c r="E160" s="211"/>
      <c r="F160" s="262" t="s">
        <v>1029</v>
      </c>
      <c r="G160" s="211"/>
      <c r="H160" s="261" t="s">
        <v>1092</v>
      </c>
      <c r="I160" s="261" t="s">
        <v>1062</v>
      </c>
      <c r="J160" s="261"/>
      <c r="K160" s="257"/>
    </row>
    <row r="161" spans="2:11" s="1" customFormat="1" ht="15" customHeight="1">
      <c r="B161" s="263"/>
      <c r="C161" s="243"/>
      <c r="D161" s="243"/>
      <c r="E161" s="243"/>
      <c r="F161" s="243"/>
      <c r="G161" s="243"/>
      <c r="H161" s="243"/>
      <c r="I161" s="243"/>
      <c r="J161" s="243"/>
      <c r="K161" s="264"/>
    </row>
    <row r="162" spans="2:11" s="1" customFormat="1" ht="18.75" customHeight="1">
      <c r="B162" s="245"/>
      <c r="C162" s="255"/>
      <c r="D162" s="255"/>
      <c r="E162" s="255"/>
      <c r="F162" s="265"/>
      <c r="G162" s="255"/>
      <c r="H162" s="255"/>
      <c r="I162" s="255"/>
      <c r="J162" s="255"/>
      <c r="K162" s="245"/>
    </row>
    <row r="163" spans="2:11" s="1" customFormat="1" ht="18.75" customHeight="1">
      <c r="B163" s="218"/>
      <c r="C163" s="218"/>
      <c r="D163" s="218"/>
      <c r="E163" s="218"/>
      <c r="F163" s="218"/>
      <c r="G163" s="218"/>
      <c r="H163" s="218"/>
      <c r="I163" s="218"/>
      <c r="J163" s="218"/>
      <c r="K163" s="218"/>
    </row>
    <row r="164" spans="2:11" s="1" customFormat="1" ht="7.5" customHeight="1">
      <c r="B164" s="200"/>
      <c r="C164" s="201"/>
      <c r="D164" s="201"/>
      <c r="E164" s="201"/>
      <c r="F164" s="201"/>
      <c r="G164" s="201"/>
      <c r="H164" s="201"/>
      <c r="I164" s="201"/>
      <c r="J164" s="201"/>
      <c r="K164" s="202"/>
    </row>
    <row r="165" spans="2:11" s="1" customFormat="1" ht="45" customHeight="1">
      <c r="B165" s="203"/>
      <c r="C165" s="341" t="s">
        <v>1093</v>
      </c>
      <c r="D165" s="341"/>
      <c r="E165" s="341"/>
      <c r="F165" s="341"/>
      <c r="G165" s="341"/>
      <c r="H165" s="341"/>
      <c r="I165" s="341"/>
      <c r="J165" s="341"/>
      <c r="K165" s="204"/>
    </row>
    <row r="166" spans="2:11" s="1" customFormat="1" ht="17.25" customHeight="1">
      <c r="B166" s="203"/>
      <c r="C166" s="224" t="s">
        <v>1023</v>
      </c>
      <c r="D166" s="224"/>
      <c r="E166" s="224"/>
      <c r="F166" s="224" t="s">
        <v>1024</v>
      </c>
      <c r="G166" s="266"/>
      <c r="H166" s="267" t="s">
        <v>52</v>
      </c>
      <c r="I166" s="267" t="s">
        <v>55</v>
      </c>
      <c r="J166" s="224" t="s">
        <v>1025</v>
      </c>
      <c r="K166" s="204"/>
    </row>
    <row r="167" spans="2:11" s="1" customFormat="1" ht="17.25" customHeight="1">
      <c r="B167" s="205"/>
      <c r="C167" s="226" t="s">
        <v>1026</v>
      </c>
      <c r="D167" s="226"/>
      <c r="E167" s="226"/>
      <c r="F167" s="227" t="s">
        <v>1027</v>
      </c>
      <c r="G167" s="268"/>
      <c r="H167" s="269"/>
      <c r="I167" s="269"/>
      <c r="J167" s="226" t="s">
        <v>1028</v>
      </c>
      <c r="K167" s="206"/>
    </row>
    <row r="168" spans="2:11" s="1" customFormat="1" ht="5.25" customHeight="1">
      <c r="B168" s="234"/>
      <c r="C168" s="229"/>
      <c r="D168" s="229"/>
      <c r="E168" s="229"/>
      <c r="F168" s="229"/>
      <c r="G168" s="230"/>
      <c r="H168" s="229"/>
      <c r="I168" s="229"/>
      <c r="J168" s="229"/>
      <c r="K168" s="257"/>
    </row>
    <row r="169" spans="2:11" s="1" customFormat="1" ht="15" customHeight="1">
      <c r="B169" s="234"/>
      <c r="C169" s="211" t="s">
        <v>1032</v>
      </c>
      <c r="D169" s="211"/>
      <c r="E169" s="211"/>
      <c r="F169" s="232" t="s">
        <v>1029</v>
      </c>
      <c r="G169" s="211"/>
      <c r="H169" s="211" t="s">
        <v>1067</v>
      </c>
      <c r="I169" s="211" t="s">
        <v>1031</v>
      </c>
      <c r="J169" s="211">
        <v>120</v>
      </c>
      <c r="K169" s="257"/>
    </row>
    <row r="170" spans="2:11" s="1" customFormat="1" ht="15" customHeight="1">
      <c r="B170" s="234"/>
      <c r="C170" s="211" t="s">
        <v>1076</v>
      </c>
      <c r="D170" s="211"/>
      <c r="E170" s="211"/>
      <c r="F170" s="232" t="s">
        <v>1029</v>
      </c>
      <c r="G170" s="211"/>
      <c r="H170" s="211" t="s">
        <v>1077</v>
      </c>
      <c r="I170" s="211" t="s">
        <v>1031</v>
      </c>
      <c r="J170" s="211" t="s">
        <v>1078</v>
      </c>
      <c r="K170" s="257"/>
    </row>
    <row r="171" spans="2:11" s="1" customFormat="1" ht="15" customHeight="1">
      <c r="B171" s="234"/>
      <c r="C171" s="211" t="s">
        <v>86</v>
      </c>
      <c r="D171" s="211"/>
      <c r="E171" s="211"/>
      <c r="F171" s="232" t="s">
        <v>1029</v>
      </c>
      <c r="G171" s="211"/>
      <c r="H171" s="211" t="s">
        <v>1094</v>
      </c>
      <c r="I171" s="211" t="s">
        <v>1031</v>
      </c>
      <c r="J171" s="211" t="s">
        <v>1078</v>
      </c>
      <c r="K171" s="257"/>
    </row>
    <row r="172" spans="2:11" s="1" customFormat="1" ht="15" customHeight="1">
      <c r="B172" s="234"/>
      <c r="C172" s="211" t="s">
        <v>1034</v>
      </c>
      <c r="D172" s="211"/>
      <c r="E172" s="211"/>
      <c r="F172" s="232" t="s">
        <v>1035</v>
      </c>
      <c r="G172" s="211"/>
      <c r="H172" s="211" t="s">
        <v>1094</v>
      </c>
      <c r="I172" s="211" t="s">
        <v>1031</v>
      </c>
      <c r="J172" s="211">
        <v>50</v>
      </c>
      <c r="K172" s="257"/>
    </row>
    <row r="173" spans="2:11" s="1" customFormat="1" ht="15" customHeight="1">
      <c r="B173" s="234"/>
      <c r="C173" s="211" t="s">
        <v>1037</v>
      </c>
      <c r="D173" s="211"/>
      <c r="E173" s="211"/>
      <c r="F173" s="232" t="s">
        <v>1029</v>
      </c>
      <c r="G173" s="211"/>
      <c r="H173" s="211" t="s">
        <v>1094</v>
      </c>
      <c r="I173" s="211" t="s">
        <v>1039</v>
      </c>
      <c r="J173" s="211"/>
      <c r="K173" s="257"/>
    </row>
    <row r="174" spans="2:11" s="1" customFormat="1" ht="15" customHeight="1">
      <c r="B174" s="234"/>
      <c r="C174" s="211" t="s">
        <v>1048</v>
      </c>
      <c r="D174" s="211"/>
      <c r="E174" s="211"/>
      <c r="F174" s="232" t="s">
        <v>1035</v>
      </c>
      <c r="G174" s="211"/>
      <c r="H174" s="211" t="s">
        <v>1094</v>
      </c>
      <c r="I174" s="211" t="s">
        <v>1031</v>
      </c>
      <c r="J174" s="211">
        <v>50</v>
      </c>
      <c r="K174" s="257"/>
    </row>
    <row r="175" spans="2:11" s="1" customFormat="1" ht="15" customHeight="1">
      <c r="B175" s="234"/>
      <c r="C175" s="211" t="s">
        <v>1054</v>
      </c>
      <c r="D175" s="211"/>
      <c r="E175" s="211"/>
      <c r="F175" s="232" t="s">
        <v>1035</v>
      </c>
      <c r="G175" s="211"/>
      <c r="H175" s="211" t="s">
        <v>1094</v>
      </c>
      <c r="I175" s="211" t="s">
        <v>1031</v>
      </c>
      <c r="J175" s="211">
        <v>50</v>
      </c>
      <c r="K175" s="257"/>
    </row>
    <row r="176" spans="2:11" s="1" customFormat="1" ht="15" customHeight="1">
      <c r="B176" s="234"/>
      <c r="C176" s="211" t="s">
        <v>1161</v>
      </c>
      <c r="D176" s="211"/>
      <c r="E176" s="211"/>
      <c r="F176" s="232" t="s">
        <v>1035</v>
      </c>
      <c r="G176" s="211"/>
      <c r="H176" s="211" t="s">
        <v>1094</v>
      </c>
      <c r="I176" s="211" t="s">
        <v>1031</v>
      </c>
      <c r="J176" s="211">
        <v>50</v>
      </c>
      <c r="K176" s="257"/>
    </row>
    <row r="177" spans="2:11" s="1" customFormat="1" ht="15" customHeight="1">
      <c r="B177" s="234"/>
      <c r="C177" s="211" t="s">
        <v>114</v>
      </c>
      <c r="D177" s="211"/>
      <c r="E177" s="211"/>
      <c r="F177" s="232" t="s">
        <v>1029</v>
      </c>
      <c r="G177" s="211"/>
      <c r="H177" s="211" t="s">
        <v>1095</v>
      </c>
      <c r="I177" s="211" t="s">
        <v>1096</v>
      </c>
      <c r="J177" s="211"/>
      <c r="K177" s="257"/>
    </row>
    <row r="178" spans="2:11" s="1" customFormat="1" ht="15" customHeight="1">
      <c r="B178" s="234"/>
      <c r="C178" s="211" t="s">
        <v>55</v>
      </c>
      <c r="D178" s="211"/>
      <c r="E178" s="211"/>
      <c r="F178" s="232" t="s">
        <v>1029</v>
      </c>
      <c r="G178" s="211"/>
      <c r="H178" s="211" t="s">
        <v>1097</v>
      </c>
      <c r="I178" s="211" t="s">
        <v>1098</v>
      </c>
      <c r="J178" s="211">
        <v>1</v>
      </c>
      <c r="K178" s="257"/>
    </row>
    <row r="179" spans="2:11" s="1" customFormat="1" ht="15" customHeight="1">
      <c r="B179" s="234"/>
      <c r="C179" s="211" t="s">
        <v>51</v>
      </c>
      <c r="D179" s="211"/>
      <c r="E179" s="211"/>
      <c r="F179" s="232" t="s">
        <v>1029</v>
      </c>
      <c r="G179" s="211"/>
      <c r="H179" s="211" t="s">
        <v>1099</v>
      </c>
      <c r="I179" s="211" t="s">
        <v>1031</v>
      </c>
      <c r="J179" s="211">
        <v>20</v>
      </c>
      <c r="K179" s="257"/>
    </row>
    <row r="180" spans="2:11" s="1" customFormat="1" ht="15" customHeight="1">
      <c r="B180" s="234"/>
      <c r="C180" s="211" t="s">
        <v>52</v>
      </c>
      <c r="D180" s="211"/>
      <c r="E180" s="211"/>
      <c r="F180" s="232" t="s">
        <v>1029</v>
      </c>
      <c r="G180" s="211"/>
      <c r="H180" s="211" t="s">
        <v>1100</v>
      </c>
      <c r="I180" s="211" t="s">
        <v>1031</v>
      </c>
      <c r="J180" s="211">
        <v>255</v>
      </c>
      <c r="K180" s="257"/>
    </row>
    <row r="181" spans="2:11" s="1" customFormat="1" ht="15" customHeight="1">
      <c r="B181" s="234"/>
      <c r="C181" s="211" t="s">
        <v>115</v>
      </c>
      <c r="D181" s="211"/>
      <c r="E181" s="211"/>
      <c r="F181" s="232" t="s">
        <v>1029</v>
      </c>
      <c r="G181" s="211"/>
      <c r="H181" s="211" t="s">
        <v>998</v>
      </c>
      <c r="I181" s="211" t="s">
        <v>1031</v>
      </c>
      <c r="J181" s="211">
        <v>10</v>
      </c>
      <c r="K181" s="257"/>
    </row>
    <row r="182" spans="2:11" s="1" customFormat="1" ht="15" customHeight="1">
      <c r="B182" s="234"/>
      <c r="C182" s="211" t="s">
        <v>116</v>
      </c>
      <c r="D182" s="211"/>
      <c r="E182" s="211"/>
      <c r="F182" s="232" t="s">
        <v>1029</v>
      </c>
      <c r="G182" s="211"/>
      <c r="H182" s="211" t="s">
        <v>1101</v>
      </c>
      <c r="I182" s="211" t="s">
        <v>1062</v>
      </c>
      <c r="J182" s="211"/>
      <c r="K182" s="257"/>
    </row>
    <row r="183" spans="2:11" s="1" customFormat="1" ht="15" customHeight="1">
      <c r="B183" s="234"/>
      <c r="C183" s="211" t="s">
        <v>1102</v>
      </c>
      <c r="D183" s="211"/>
      <c r="E183" s="211"/>
      <c r="F183" s="232" t="s">
        <v>1029</v>
      </c>
      <c r="G183" s="211"/>
      <c r="H183" s="211" t="s">
        <v>1103</v>
      </c>
      <c r="I183" s="211" t="s">
        <v>1062</v>
      </c>
      <c r="J183" s="211"/>
      <c r="K183" s="257"/>
    </row>
    <row r="184" spans="2:11" s="1" customFormat="1" ht="15" customHeight="1">
      <c r="B184" s="234"/>
      <c r="C184" s="211" t="s">
        <v>1091</v>
      </c>
      <c r="D184" s="211"/>
      <c r="E184" s="211"/>
      <c r="F184" s="232" t="s">
        <v>1029</v>
      </c>
      <c r="G184" s="211"/>
      <c r="H184" s="211" t="s">
        <v>1104</v>
      </c>
      <c r="I184" s="211" t="s">
        <v>1062</v>
      </c>
      <c r="J184" s="211"/>
      <c r="K184" s="257"/>
    </row>
    <row r="185" spans="2:11" s="1" customFormat="1" ht="15" customHeight="1">
      <c r="B185" s="234"/>
      <c r="C185" s="211" t="s">
        <v>118</v>
      </c>
      <c r="D185" s="211"/>
      <c r="E185" s="211"/>
      <c r="F185" s="232" t="s">
        <v>1035</v>
      </c>
      <c r="G185" s="211"/>
      <c r="H185" s="211" t="s">
        <v>1105</v>
      </c>
      <c r="I185" s="211" t="s">
        <v>1031</v>
      </c>
      <c r="J185" s="211">
        <v>50</v>
      </c>
      <c r="K185" s="257"/>
    </row>
    <row r="186" spans="2:11" s="1" customFormat="1" ht="15" customHeight="1">
      <c r="B186" s="234"/>
      <c r="C186" s="211" t="s">
        <v>1106</v>
      </c>
      <c r="D186" s="211"/>
      <c r="E186" s="211"/>
      <c r="F186" s="232" t="s">
        <v>1035</v>
      </c>
      <c r="G186" s="211"/>
      <c r="H186" s="211" t="s">
        <v>1107</v>
      </c>
      <c r="I186" s="211" t="s">
        <v>1108</v>
      </c>
      <c r="J186" s="211"/>
      <c r="K186" s="257"/>
    </row>
    <row r="187" spans="2:11" s="1" customFormat="1" ht="15" customHeight="1">
      <c r="B187" s="234"/>
      <c r="C187" s="211" t="s">
        <v>1109</v>
      </c>
      <c r="D187" s="211"/>
      <c r="E187" s="211"/>
      <c r="F187" s="232" t="s">
        <v>1035</v>
      </c>
      <c r="G187" s="211"/>
      <c r="H187" s="211" t="s">
        <v>1110</v>
      </c>
      <c r="I187" s="211" t="s">
        <v>1108</v>
      </c>
      <c r="J187" s="211"/>
      <c r="K187" s="257"/>
    </row>
    <row r="188" spans="2:11" s="1" customFormat="1" ht="15" customHeight="1">
      <c r="B188" s="234"/>
      <c r="C188" s="211" t="s">
        <v>1111</v>
      </c>
      <c r="D188" s="211"/>
      <c r="E188" s="211"/>
      <c r="F188" s="232" t="s">
        <v>1035</v>
      </c>
      <c r="G188" s="211"/>
      <c r="H188" s="211" t="s">
        <v>1112</v>
      </c>
      <c r="I188" s="211" t="s">
        <v>1108</v>
      </c>
      <c r="J188" s="211"/>
      <c r="K188" s="257"/>
    </row>
    <row r="189" spans="2:11" s="1" customFormat="1" ht="15" customHeight="1">
      <c r="B189" s="234"/>
      <c r="C189" s="270" t="s">
        <v>1113</v>
      </c>
      <c r="D189" s="211"/>
      <c r="E189" s="211"/>
      <c r="F189" s="232" t="s">
        <v>1035</v>
      </c>
      <c r="G189" s="211"/>
      <c r="H189" s="211" t="s">
        <v>1114</v>
      </c>
      <c r="I189" s="211" t="s">
        <v>1115</v>
      </c>
      <c r="J189" s="271" t="s">
        <v>1116</v>
      </c>
      <c r="K189" s="257"/>
    </row>
    <row r="190" spans="2:11" s="1" customFormat="1" ht="15" customHeight="1">
      <c r="B190" s="234"/>
      <c r="C190" s="270" t="s">
        <v>40</v>
      </c>
      <c r="D190" s="211"/>
      <c r="E190" s="211"/>
      <c r="F190" s="232" t="s">
        <v>1029</v>
      </c>
      <c r="G190" s="211"/>
      <c r="H190" s="208" t="s">
        <v>1117</v>
      </c>
      <c r="I190" s="211" t="s">
        <v>1118</v>
      </c>
      <c r="J190" s="211"/>
      <c r="K190" s="257"/>
    </row>
    <row r="191" spans="2:11" s="1" customFormat="1" ht="15" customHeight="1">
      <c r="B191" s="234"/>
      <c r="C191" s="270" t="s">
        <v>1119</v>
      </c>
      <c r="D191" s="211"/>
      <c r="E191" s="211"/>
      <c r="F191" s="232" t="s">
        <v>1029</v>
      </c>
      <c r="G191" s="211"/>
      <c r="H191" s="211" t="s">
        <v>1120</v>
      </c>
      <c r="I191" s="211" t="s">
        <v>1062</v>
      </c>
      <c r="J191" s="211"/>
      <c r="K191" s="257"/>
    </row>
    <row r="192" spans="2:11" s="1" customFormat="1" ht="15" customHeight="1">
      <c r="B192" s="234"/>
      <c r="C192" s="270" t="s">
        <v>1121</v>
      </c>
      <c r="D192" s="211"/>
      <c r="E192" s="211"/>
      <c r="F192" s="232" t="s">
        <v>1029</v>
      </c>
      <c r="G192" s="211"/>
      <c r="H192" s="211" t="s">
        <v>1122</v>
      </c>
      <c r="I192" s="211" t="s">
        <v>1062</v>
      </c>
      <c r="J192" s="211"/>
      <c r="K192" s="257"/>
    </row>
    <row r="193" spans="2:11" s="1" customFormat="1" ht="15" customHeight="1">
      <c r="B193" s="234"/>
      <c r="C193" s="270" t="s">
        <v>1123</v>
      </c>
      <c r="D193" s="211"/>
      <c r="E193" s="211"/>
      <c r="F193" s="232" t="s">
        <v>1035</v>
      </c>
      <c r="G193" s="211"/>
      <c r="H193" s="211" t="s">
        <v>1124</v>
      </c>
      <c r="I193" s="211" t="s">
        <v>1062</v>
      </c>
      <c r="J193" s="211"/>
      <c r="K193" s="257"/>
    </row>
    <row r="194" spans="2:11" s="1" customFormat="1" ht="15" customHeight="1">
      <c r="B194" s="263"/>
      <c r="C194" s="272"/>
      <c r="D194" s="243"/>
      <c r="E194" s="243"/>
      <c r="F194" s="243"/>
      <c r="G194" s="243"/>
      <c r="H194" s="243"/>
      <c r="I194" s="243"/>
      <c r="J194" s="243"/>
      <c r="K194" s="264"/>
    </row>
    <row r="195" spans="2:11" s="1" customFormat="1" ht="18.75" customHeight="1">
      <c r="B195" s="245"/>
      <c r="C195" s="255"/>
      <c r="D195" s="255"/>
      <c r="E195" s="255"/>
      <c r="F195" s="265"/>
      <c r="G195" s="255"/>
      <c r="H195" s="255"/>
      <c r="I195" s="255"/>
      <c r="J195" s="255"/>
      <c r="K195" s="245"/>
    </row>
    <row r="196" spans="2:11" s="1" customFormat="1" ht="18.75" customHeight="1">
      <c r="B196" s="245"/>
      <c r="C196" s="255"/>
      <c r="D196" s="255"/>
      <c r="E196" s="255"/>
      <c r="F196" s="265"/>
      <c r="G196" s="255"/>
      <c r="H196" s="255"/>
      <c r="I196" s="255"/>
      <c r="J196" s="255"/>
      <c r="K196" s="245"/>
    </row>
    <row r="197" spans="2:11" s="1" customFormat="1" ht="18.75" customHeight="1">
      <c r="B197" s="218"/>
      <c r="C197" s="218"/>
      <c r="D197" s="218"/>
      <c r="E197" s="218"/>
      <c r="F197" s="218"/>
      <c r="G197" s="218"/>
      <c r="H197" s="218"/>
      <c r="I197" s="218"/>
      <c r="J197" s="218"/>
      <c r="K197" s="218"/>
    </row>
    <row r="198" spans="2:11" s="1" customFormat="1" ht="12">
      <c r="B198" s="200"/>
      <c r="C198" s="201"/>
      <c r="D198" s="201"/>
      <c r="E198" s="201"/>
      <c r="F198" s="201"/>
      <c r="G198" s="201"/>
      <c r="H198" s="201"/>
      <c r="I198" s="201"/>
      <c r="J198" s="201"/>
      <c r="K198" s="202"/>
    </row>
    <row r="199" spans="2:11" s="1" customFormat="1" ht="20.5">
      <c r="B199" s="203"/>
      <c r="C199" s="341" t="s">
        <v>1125</v>
      </c>
      <c r="D199" s="341"/>
      <c r="E199" s="341"/>
      <c r="F199" s="341"/>
      <c r="G199" s="341"/>
      <c r="H199" s="341"/>
      <c r="I199" s="341"/>
      <c r="J199" s="341"/>
      <c r="K199" s="204"/>
    </row>
    <row r="200" spans="2:11" s="1" customFormat="1" ht="25.5" customHeight="1">
      <c r="B200" s="203"/>
      <c r="C200" s="273" t="s">
        <v>1126</v>
      </c>
      <c r="D200" s="273"/>
      <c r="E200" s="273"/>
      <c r="F200" s="273" t="s">
        <v>1127</v>
      </c>
      <c r="G200" s="274"/>
      <c r="H200" s="347" t="s">
        <v>1128</v>
      </c>
      <c r="I200" s="347"/>
      <c r="J200" s="347"/>
      <c r="K200" s="204"/>
    </row>
    <row r="201" spans="2:11" s="1" customFormat="1" ht="5.25" customHeight="1">
      <c r="B201" s="234"/>
      <c r="C201" s="229"/>
      <c r="D201" s="229"/>
      <c r="E201" s="229"/>
      <c r="F201" s="229"/>
      <c r="G201" s="255"/>
      <c r="H201" s="229"/>
      <c r="I201" s="229"/>
      <c r="J201" s="229"/>
      <c r="K201" s="257"/>
    </row>
    <row r="202" spans="2:11" s="1" customFormat="1" ht="15" customHeight="1">
      <c r="B202" s="234"/>
      <c r="C202" s="211" t="s">
        <v>1118</v>
      </c>
      <c r="D202" s="211"/>
      <c r="E202" s="211"/>
      <c r="F202" s="232" t="s">
        <v>41</v>
      </c>
      <c r="G202" s="211"/>
      <c r="H202" s="346" t="s">
        <v>1129</v>
      </c>
      <c r="I202" s="346"/>
      <c r="J202" s="346"/>
      <c r="K202" s="257"/>
    </row>
    <row r="203" spans="2:11" s="1" customFormat="1" ht="15" customHeight="1">
      <c r="B203" s="234"/>
      <c r="C203" s="211"/>
      <c r="D203" s="211"/>
      <c r="E203" s="211"/>
      <c r="F203" s="232" t="s">
        <v>42</v>
      </c>
      <c r="G203" s="211"/>
      <c r="H203" s="346" t="s">
        <v>1130</v>
      </c>
      <c r="I203" s="346"/>
      <c r="J203" s="346"/>
      <c r="K203" s="257"/>
    </row>
    <row r="204" spans="2:11" s="1" customFormat="1" ht="15" customHeight="1">
      <c r="B204" s="234"/>
      <c r="C204" s="211"/>
      <c r="D204" s="211"/>
      <c r="E204" s="211"/>
      <c r="F204" s="232" t="s">
        <v>45</v>
      </c>
      <c r="G204" s="211"/>
      <c r="H204" s="346" t="s">
        <v>1131</v>
      </c>
      <c r="I204" s="346"/>
      <c r="J204" s="346"/>
      <c r="K204" s="257"/>
    </row>
    <row r="205" spans="2:11" s="1" customFormat="1" ht="15" customHeight="1">
      <c r="B205" s="234"/>
      <c r="C205" s="211"/>
      <c r="D205" s="211"/>
      <c r="E205" s="211"/>
      <c r="F205" s="232" t="s">
        <v>43</v>
      </c>
      <c r="G205" s="211"/>
      <c r="H205" s="346" t="s">
        <v>1132</v>
      </c>
      <c r="I205" s="346"/>
      <c r="J205" s="346"/>
      <c r="K205" s="257"/>
    </row>
    <row r="206" spans="2:11" s="1" customFormat="1" ht="15" customHeight="1">
      <c r="B206" s="234"/>
      <c r="C206" s="211"/>
      <c r="D206" s="211"/>
      <c r="E206" s="211"/>
      <c r="F206" s="232" t="s">
        <v>44</v>
      </c>
      <c r="G206" s="211"/>
      <c r="H206" s="346" t="s">
        <v>1133</v>
      </c>
      <c r="I206" s="346"/>
      <c r="J206" s="346"/>
      <c r="K206" s="257"/>
    </row>
    <row r="207" spans="2:11" s="1" customFormat="1" ht="15" customHeight="1">
      <c r="B207" s="234"/>
      <c r="C207" s="211"/>
      <c r="D207" s="211"/>
      <c r="E207" s="211"/>
      <c r="F207" s="232"/>
      <c r="G207" s="211"/>
      <c r="H207" s="211"/>
      <c r="I207" s="211"/>
      <c r="J207" s="211"/>
      <c r="K207" s="257"/>
    </row>
    <row r="208" spans="2:11" s="1" customFormat="1" ht="15" customHeight="1">
      <c r="B208" s="234"/>
      <c r="C208" s="211" t="s">
        <v>1074</v>
      </c>
      <c r="D208" s="211"/>
      <c r="E208" s="211"/>
      <c r="F208" s="232" t="s">
        <v>77</v>
      </c>
      <c r="G208" s="211"/>
      <c r="H208" s="346" t="s">
        <v>1134</v>
      </c>
      <c r="I208" s="346"/>
      <c r="J208" s="346"/>
      <c r="K208" s="257"/>
    </row>
    <row r="209" spans="2:11" s="1" customFormat="1" ht="15" customHeight="1">
      <c r="B209" s="234"/>
      <c r="C209" s="211"/>
      <c r="D209" s="211"/>
      <c r="E209" s="211"/>
      <c r="F209" s="232" t="s">
        <v>980</v>
      </c>
      <c r="G209" s="211"/>
      <c r="H209" s="346" t="s">
        <v>981</v>
      </c>
      <c r="I209" s="346"/>
      <c r="J209" s="346"/>
      <c r="K209" s="257"/>
    </row>
    <row r="210" spans="2:11" s="1" customFormat="1" ht="15" customHeight="1">
      <c r="B210" s="234"/>
      <c r="C210" s="211"/>
      <c r="D210" s="211"/>
      <c r="E210" s="211"/>
      <c r="F210" s="232" t="s">
        <v>978</v>
      </c>
      <c r="G210" s="211"/>
      <c r="H210" s="346" t="s">
        <v>1135</v>
      </c>
      <c r="I210" s="346"/>
      <c r="J210" s="346"/>
      <c r="K210" s="257"/>
    </row>
    <row r="211" spans="2:11" s="1" customFormat="1" ht="15" customHeight="1">
      <c r="B211" s="275"/>
      <c r="C211" s="211"/>
      <c r="D211" s="211"/>
      <c r="E211" s="211"/>
      <c r="F211" s="232" t="s">
        <v>97</v>
      </c>
      <c r="G211" s="270"/>
      <c r="H211" s="345" t="s">
        <v>98</v>
      </c>
      <c r="I211" s="345"/>
      <c r="J211" s="345"/>
      <c r="K211" s="276"/>
    </row>
    <row r="212" spans="2:11" s="1" customFormat="1" ht="15" customHeight="1">
      <c r="B212" s="275"/>
      <c r="C212" s="211"/>
      <c r="D212" s="211"/>
      <c r="E212" s="211"/>
      <c r="F212" s="232" t="s">
        <v>982</v>
      </c>
      <c r="G212" s="270"/>
      <c r="H212" s="345" t="s">
        <v>1136</v>
      </c>
      <c r="I212" s="345"/>
      <c r="J212" s="345"/>
      <c r="K212" s="276"/>
    </row>
    <row r="213" spans="2:11" s="1" customFormat="1" ht="15" customHeight="1">
      <c r="B213" s="275"/>
      <c r="C213" s="211"/>
      <c r="D213" s="211"/>
      <c r="E213" s="211"/>
      <c r="F213" s="232"/>
      <c r="G213" s="270"/>
      <c r="H213" s="261"/>
      <c r="I213" s="261"/>
      <c r="J213" s="261"/>
      <c r="K213" s="276"/>
    </row>
    <row r="214" spans="2:11" s="1" customFormat="1" ht="15" customHeight="1">
      <c r="B214" s="275"/>
      <c r="C214" s="211" t="s">
        <v>1098</v>
      </c>
      <c r="D214" s="211"/>
      <c r="E214" s="211"/>
      <c r="F214" s="232">
        <v>1</v>
      </c>
      <c r="G214" s="270"/>
      <c r="H214" s="345" t="s">
        <v>1137</v>
      </c>
      <c r="I214" s="345"/>
      <c r="J214" s="345"/>
      <c r="K214" s="276"/>
    </row>
    <row r="215" spans="2:11" s="1" customFormat="1" ht="15" customHeight="1">
      <c r="B215" s="275"/>
      <c r="C215" s="211"/>
      <c r="D215" s="211"/>
      <c r="E215" s="211"/>
      <c r="F215" s="232">
        <v>2</v>
      </c>
      <c r="G215" s="270"/>
      <c r="H215" s="345" t="s">
        <v>1138</v>
      </c>
      <c r="I215" s="345"/>
      <c r="J215" s="345"/>
      <c r="K215" s="276"/>
    </row>
    <row r="216" spans="2:11" s="1" customFormat="1" ht="15" customHeight="1">
      <c r="B216" s="275"/>
      <c r="C216" s="211"/>
      <c r="D216" s="211"/>
      <c r="E216" s="211"/>
      <c r="F216" s="232">
        <v>3</v>
      </c>
      <c r="G216" s="270"/>
      <c r="H216" s="345" t="s">
        <v>1139</v>
      </c>
      <c r="I216" s="345"/>
      <c r="J216" s="345"/>
      <c r="K216" s="276"/>
    </row>
    <row r="217" spans="2:11" s="1" customFormat="1" ht="15" customHeight="1">
      <c r="B217" s="275"/>
      <c r="C217" s="211"/>
      <c r="D217" s="211"/>
      <c r="E217" s="211"/>
      <c r="F217" s="232">
        <v>4</v>
      </c>
      <c r="G217" s="270"/>
      <c r="H217" s="345" t="s">
        <v>1140</v>
      </c>
      <c r="I217" s="345"/>
      <c r="J217" s="345"/>
      <c r="K217" s="276"/>
    </row>
    <row r="218" spans="2:11" s="1" customFormat="1" ht="12.75" customHeight="1">
      <c r="B218" s="277"/>
      <c r="C218" s="278"/>
      <c r="D218" s="278"/>
      <c r="E218" s="278"/>
      <c r="F218" s="278"/>
      <c r="G218" s="278"/>
      <c r="H218" s="278"/>
      <c r="I218" s="278"/>
      <c r="J218" s="278"/>
      <c r="K218" s="279"/>
    </row>
  </sheetData>
  <sheetProtection formatCells="0" formatColumns="0" formatRows="0" insertColumns="0" insertRows="0" insertHyperlinks="0" deleteColumns="0" deleteRows="0" sort="0" autoFilter="0" pivotTables="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SO 01 - Odbahnění rybníka</vt:lpstr>
      <vt:lpstr>01 - oprava hráze</vt:lpstr>
      <vt:lpstr>02 - loviště a kádiště</vt:lpstr>
      <vt:lpstr>03 - sdružený objekt</vt:lpstr>
      <vt:lpstr>04 - požerák</vt:lpstr>
      <vt:lpstr>VON - Vedlejší a ostatní ...</vt:lpstr>
      <vt:lpstr>Pokyny pro vyplnění</vt:lpstr>
      <vt:lpstr>'01 - oprava hráze'!Názvy_tisku</vt:lpstr>
      <vt:lpstr>'02 - loviště a kádiště'!Názvy_tisku</vt:lpstr>
      <vt:lpstr>'03 - sdružený objekt'!Názvy_tisku</vt:lpstr>
      <vt:lpstr>'04 - požerák'!Názvy_tisku</vt:lpstr>
      <vt:lpstr>'Rekapitulace stavby'!Názvy_tisku</vt:lpstr>
      <vt:lpstr>'SO 01 - Odbahnění rybníka'!Názvy_tisku</vt:lpstr>
      <vt:lpstr>'VON - Vedlejší a ostatní ...'!Názvy_tisku</vt:lpstr>
      <vt:lpstr>'01 - oprava hráze'!Oblast_tisku</vt:lpstr>
      <vt:lpstr>'02 - loviště a kádiště'!Oblast_tisku</vt:lpstr>
      <vt:lpstr>'03 - sdružený objekt'!Oblast_tisku</vt:lpstr>
      <vt:lpstr>'04 - požerák'!Oblast_tisku</vt:lpstr>
      <vt:lpstr>'Pokyny pro vyplnění'!Oblast_tisku</vt:lpstr>
      <vt:lpstr>'Rekapitulace stavby'!Oblast_tisku</vt:lpstr>
      <vt:lpstr>'SO 01 - Odbahnění rybníka'!Oblast_tisku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LUDEKNEW\uzivatel</dc:creator>
  <cp:lastModifiedBy>Bena Marek</cp:lastModifiedBy>
  <dcterms:created xsi:type="dcterms:W3CDTF">2020-09-22T06:53:29Z</dcterms:created>
  <dcterms:modified xsi:type="dcterms:W3CDTF">2020-10-07T13:48:26Z</dcterms:modified>
</cp:coreProperties>
</file>